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4.132.250\Shares\Διεύθυνση Οικονομικών Υπηρεσιών\ΤΜ_ΠΡΟΜΗΘΕΙΩΝ\ΑΝΑΘΕΣΕΙΣ\2025\ΔΙΑΓΩΝΙΣΜΟΙ\ΠΡΟΜΗΘΕΙΕΣ\ΜΑΠ\1ος_ΥΠΟΦ_ΠΡΙΝ_ΗΜΕΡΟΜ_ΔΙΕΞΑΓ_ΔΙΑΓ\"/>
    </mc:Choice>
  </mc:AlternateContent>
  <xr:revisionPtr revIDLastSave="0" documentId="13_ncr:1_{90112A9D-B6CA-4FA1-927E-40490FBB258D}" xr6:coauthVersionLast="36" xr6:coauthVersionMax="36" xr10:uidLastSave="{00000000-0000-0000-0000-000000000000}"/>
  <bookViews>
    <workbookView xWindow="0" yWindow="0" windowWidth="15705" windowHeight="10110" xr2:uid="{AFBEAB79-3BB9-4C43-A7A3-4CC240D0EF8E}"/>
  </bookViews>
  <sheets>
    <sheet name="ΕΝΤΥΠΟ_ΟΙΚΟΝ_ΠΡΟΣΦΟΡΑ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M104" i="1"/>
  <c r="M103" i="1"/>
  <c r="M102" i="1"/>
  <c r="M100" i="1"/>
  <c r="H99" i="1"/>
  <c r="M99" i="1" s="1"/>
  <c r="M98" i="1"/>
  <c r="M97" i="1"/>
  <c r="M96" i="1"/>
  <c r="M95" i="1"/>
  <c r="M94" i="1"/>
  <c r="M93" i="1"/>
  <c r="M92" i="1"/>
  <c r="M86" i="1"/>
  <c r="E83" i="1"/>
  <c r="I78" i="1"/>
  <c r="H78" i="1"/>
  <c r="H67" i="1"/>
  <c r="M65" i="1"/>
  <c r="I62" i="1"/>
  <c r="I61" i="1"/>
  <c r="I60" i="1"/>
  <c r="M59" i="1"/>
  <c r="M58" i="1"/>
  <c r="E55" i="1"/>
  <c r="M55" i="1" s="1"/>
  <c r="M54" i="1"/>
  <c r="M53" i="1"/>
  <c r="M50" i="1"/>
  <c r="E49" i="1"/>
  <c r="M48" i="1"/>
  <c r="I47" i="1"/>
  <c r="H47" i="1"/>
  <c r="I46" i="1"/>
  <c r="M40" i="1"/>
  <c r="M39" i="1"/>
  <c r="M38" i="1"/>
  <c r="M37" i="1"/>
  <c r="F36" i="1"/>
  <c r="E36" i="1"/>
  <c r="M35" i="1"/>
  <c r="M31" i="1"/>
  <c r="M30" i="1"/>
  <c r="M29" i="1"/>
  <c r="I28" i="1"/>
  <c r="M28" i="1" s="1"/>
  <c r="I26" i="1"/>
  <c r="H26" i="1"/>
  <c r="M25" i="1"/>
  <c r="M24" i="1"/>
  <c r="M16" i="1"/>
  <c r="M14" i="1"/>
  <c r="I13" i="1"/>
  <c r="G13" i="1"/>
  <c r="F13" i="1"/>
  <c r="E13" i="1"/>
  <c r="I10" i="1"/>
  <c r="M10" i="1" s="1"/>
  <c r="I7" i="1"/>
  <c r="G7" i="1"/>
  <c r="F7" i="1"/>
  <c r="I6" i="1"/>
  <c r="I4" i="1"/>
  <c r="O86" i="1" l="1"/>
  <c r="O87" i="1" s="1"/>
  <c r="O88" i="1" s="1"/>
  <c r="M13" i="1"/>
  <c r="O17" i="1" s="1"/>
  <c r="M26" i="1"/>
  <c r="M73" i="1"/>
  <c r="O105" i="1"/>
  <c r="O73" i="1"/>
  <c r="O106" i="1" l="1"/>
  <c r="O107" i="1" s="1"/>
  <c r="M17" i="1"/>
  <c r="O41" i="1"/>
  <c r="M41" i="1"/>
  <c r="M105" i="1" s="1"/>
  <c r="O18" i="1"/>
  <c r="O19" i="1" s="1"/>
  <c r="O74" i="1"/>
  <c r="O75" i="1"/>
  <c r="O42" i="1" l="1"/>
  <c r="O43" i="1" s="1"/>
</calcChain>
</file>

<file path=xl/sharedStrings.xml><?xml version="1.0" encoding="utf-8"?>
<sst xmlns="http://schemas.openxmlformats.org/spreadsheetml/2006/main" count="265" uniqueCount="125">
  <si>
    <t>ΟΜΑΔΑ Α - ΓΑΝΤΙΑ ΕΡΓΑΣΙΑΣ</t>
  </si>
  <si>
    <t>Α/Α</t>
  </si>
  <si>
    <t>ΕΙΔΟΣ</t>
  </si>
  <si>
    <t>ΜΟΝΑΔΑ ΜΕΤΡΗΣΗΣ</t>
  </si>
  <si>
    <t>ΚΟΙΝ. ΠΟΛΙΤΙΚΗ</t>
  </si>
  <si>
    <t>ΠΡΟΣΧΟΛΙΚΗ</t>
  </si>
  <si>
    <t>ΠΑΙΔΕΙΑΣ</t>
  </si>
  <si>
    <t>ΔΙΟΙΚΗΤΙΚΟ</t>
  </si>
  <si>
    <t>ΤΕΧΝΙΚΗ</t>
  </si>
  <si>
    <t>ΚΑΘΑΡΙΟΤΗΤΑ</t>
  </si>
  <si>
    <t>ΚΟΙΜΗΤΗΡΙΑ</t>
  </si>
  <si>
    <t>ΔΕΠΠΑΘ</t>
  </si>
  <si>
    <t>ΠΟΛΕΟΔΟΜΙΑ</t>
  </si>
  <si>
    <t>ΠΟΣΟΤΗΤΑ</t>
  </si>
  <si>
    <t>ΤΙΜΗ ΜΟΝΑΔΑΣ</t>
  </si>
  <si>
    <t>ΣΥΝΟΛΟ</t>
  </si>
  <si>
    <t xml:space="preserve">ΔΕΡΜΑΤΟΠΑΝΙΝΑ ΓΑΝΤΙΑ </t>
  </si>
  <si>
    <t>Ζεύγος</t>
  </si>
  <si>
    <t>ΔΕΡΜΑΤΟΠΑΝΙΝΑ ΓΑΝΤΙΑ ΠΟΛΙΤΙΚΗΣ ΠΡΟΣΤΑΣΙΑΣ</t>
  </si>
  <si>
    <t xml:space="preserve">ΓΑΝΤΙΑ ΑΠΟ PVC </t>
  </si>
  <si>
    <t>ΓΑΝΤΙΑ ΝΙΤΡΙΛΙΟΥ (τύπου Ι)</t>
  </si>
  <si>
    <t xml:space="preserve">ΓΑΝΤΙΑ ΝΙΤΡΙΛΙΟΥ (τύπου ΙΙ) </t>
  </si>
  <si>
    <t>ΓΑΝΤΙΑ ΝΙΤΡΙΛΙΟΥ ΠΟΛΙΤΙΚΗΣ ΠΡΟΣΤΑΣΙΑΣ</t>
  </si>
  <si>
    <t xml:space="preserve">ΓΑΝΤΙΑ ΑΠΟ ΥΦΑΣΜΑ &amp; ΝΙΤΡΙΛΙΟ </t>
  </si>
  <si>
    <t>ΓΑΝΤΙΑ ΨΥΧΟΥΣ ΠΟΛΙΤΙΚΗΣ ΠΡΟΣΤΑΣΙΑΣ</t>
  </si>
  <si>
    <t>ΓΑΝΤΙΑ ΨΥΧΟΥΣ ΟΔΗΓΩΝ ΠΟΛΙΤΙΚΗΣ ΠΡΟΣΤΑΣΙΑΣ</t>
  </si>
  <si>
    <t>ΓΑΝΤΙΑ ΕΛΑΣΤΙΚΑ ΜΙΑΣ ΧΡΗΣΕΩΣ  Χωρίς πούδρα</t>
  </si>
  <si>
    <t>Συσκ. 100 τεμ</t>
  </si>
  <si>
    <t>ΓΑΝΤΙΑ ΕΛΑΣΤΙΚΑ ΜΙΑΣ ΧΡΗΣΕΩΣ με πούδρα</t>
  </si>
  <si>
    <t xml:space="preserve">ΓΑΝΤΙΑ ΣΥΓΚΟΛΛΗΤΩΝ </t>
  </si>
  <si>
    <r>
      <t>ΓΑΝΤΙΑ ΜΟΝΩΤΙΚΑ (ΗΛΕΚΤΡΟΛΟΓΩΝ</t>
    </r>
    <r>
      <rPr>
        <sz val="11"/>
        <rFont val="CIDFont+F13"/>
      </rPr>
      <t>)</t>
    </r>
  </si>
  <si>
    <t xml:space="preserve">ΣΥΝΟΛΟ </t>
  </si>
  <si>
    <t>ΦΠΑ 24%</t>
  </si>
  <si>
    <t>ΣΥΝΟΛΟ ΟΜΑΔΑ Α ΜΕ ΦΠΑ</t>
  </si>
  <si>
    <t>ΟΜΑΔΑ Β - ΠΡΟΣΤΑΤΕΥΤΙΚΑ ΚΑΛΥΜΜΑΤΑ ΚΕΦΑΛΗΣ</t>
  </si>
  <si>
    <t xml:space="preserve">ΚΡΑΝΟΣ ΑΣΦΑΛΕΙΑΣ </t>
  </si>
  <si>
    <t>Τεμάχιο</t>
  </si>
  <si>
    <t>ΚΡΑΝΟΣ ΑΣΦΑΛΕΙΑΣ ΠΟΛΙΤΙΚΗΣ ΠΡΟΣΤΑΣΙΑΣ</t>
  </si>
  <si>
    <t xml:space="preserve">ΚΡΑΝΟΣ ΜΕ ΠΡΟΘΕΜΑ Ή ΜΕ ΕΝΣΩΜΑΤΩΜΕΝΟ ΑΣΠΙΔΙΟ ΠΡΟΣΤΑΣΙΑΣ ΑΠΟ ΗΛΕΚΤΡΙΚΟ ΤΟΞΟ </t>
  </si>
  <si>
    <t xml:space="preserve">ΑΣΠΙΔΙΟ ΜΕ ΠΛΕΓΜΑ </t>
  </si>
  <si>
    <t>ΓΥΑΛΙΑ ΠΡΟΣΤΑΣΙΑΣ (κλειστού τύπου)</t>
  </si>
  <si>
    <t xml:space="preserve">ΓΥΑΛΙΑ ΠΡΟΣΤΑΣΙΑΣ (ανοικτού τύπου) </t>
  </si>
  <si>
    <t xml:space="preserve">ΓΥΑΛΙΑ ΠΡΟΣΤΑΣΙΑΣ ΑΠΟ ΗΛΙΑΚΗ ΑΚΤΙΝΟΒΟΛΙΑ </t>
  </si>
  <si>
    <t xml:space="preserve">ΓΥΑΛΙΑ ΟΞΥΓΟΝΟΚΟΛΛΗΣΗΣ ΤΥΠΟΥ GOOGLES  </t>
  </si>
  <si>
    <t>ΜΑΣΚΑ ΓΙΑ ΗΛΕΚΤΡΟΣΥΓΚΟΛΛΗΤΕΣ ΗΛΕΚΤΡΟΝΙΚΗ</t>
  </si>
  <si>
    <t>ΜΑΣΚΑ ΓΙΑ ΗΛΕΚΤΡΟΣΥΓΚΟΛΛΗΤΕΣ</t>
  </si>
  <si>
    <t>ΜΑΣΚΑ ΗΜΙΣΕΩΣ ΠΡΟΣΩΠΟΥ με Φίλτρα A1P3</t>
  </si>
  <si>
    <t>ΜΑΣΚΑ 1/2 ΠΡΟΣΩΠΟΥ ΠΟΛΙΤΙΚΗΣ ΠΡΟΣΤΑΣΙΑΣ</t>
  </si>
  <si>
    <t xml:space="preserve">ΜΑΣΚΑ ΟΛΟΚΛΗΡΟΥ ΠΡΟΣΩΠΟΥ </t>
  </si>
  <si>
    <t xml:space="preserve">ΑΝΑΠΝΕΥΣΤΙΚΗ ΣΥΣΚΕΥΗ </t>
  </si>
  <si>
    <t xml:space="preserve">ΦΙΛΤΡΟΜΑΣΚΑ Ρ1 ΑΠΛΗ </t>
  </si>
  <si>
    <t xml:space="preserve">ΦΙΛΤΡΟΜΑΣΚΑ Ρ3 ΑΠΛΗ </t>
  </si>
  <si>
    <t xml:space="preserve">ΜΑΣΚΑ ΜΙΑΣ ΧΡΗΣHΣ </t>
  </si>
  <si>
    <t>Συσκ. 50 τεμ</t>
  </si>
  <si>
    <t>ΩΤΟΑΣΠΙΔΕΣ</t>
  </si>
  <si>
    <t xml:space="preserve">ΩΤΟΒΥΣΜΑΤΑ </t>
  </si>
  <si>
    <t>ΣΥΝΟΛΟ ΟΜΑΔΑ Β ΜΕ ΦΠΑ</t>
  </si>
  <si>
    <t>ΟΜΑΔΑ Γ - ΡΟΥΧΑ ΠΡΟΣΤΑΣΙΑΣ ΚΑΙ ΑΣΦΑΛΕΙΑΣ</t>
  </si>
  <si>
    <t xml:space="preserve">ΑΝΑΚΛΑΣΤΙΚΟ ΓΙΛΕΚΟ </t>
  </si>
  <si>
    <t>ΑΜΑΝΙΚΟ ΓΙΛΕΚΟ</t>
  </si>
  <si>
    <t xml:space="preserve">ΑΔΙΑΒΡΟΧΗ ΠΟΔΙΑ </t>
  </si>
  <si>
    <t>ΑΔΙΑΒΡΟΧΗ ΠΟΔΙΑ (κουζίνας)</t>
  </si>
  <si>
    <t xml:space="preserve">ΑΔΙΑΒΡΟΧΗ ΠΟΔΙΑ (μιας χρήσης) </t>
  </si>
  <si>
    <t xml:space="preserve">ΠΟΔΙΑ ΣΥΓΚΟΛΛΗΤΩΝ  </t>
  </si>
  <si>
    <t xml:space="preserve">ΠΟΔΙΑ ΕΡΓΑΣΙΑΣ (ΣΑΜΑΡΑΚΙ) </t>
  </si>
  <si>
    <t xml:space="preserve">ΡΟΜΠΑ ΙΑΤΡΙΚΗ ΥΦΑΣΜΑΤΙΝΗ </t>
  </si>
  <si>
    <t xml:space="preserve">ΡΟΜΠΑ ΕΡΓΑΣΙΑΣ </t>
  </si>
  <si>
    <t>ΡΟΜΠΑ ΜΑΓΕΙΡΩΝ</t>
  </si>
  <si>
    <t>ΠΥΡΑΝΤΟΧΗ ΣΤΟΛΗ ΣΕΤ ΠΟΛΙΤΙΚΗΣ ΠΡΟΣΤΑΣΙΑΣ</t>
  </si>
  <si>
    <t>ΠΥΡΙΜΑΧΗ ΣΤΟΛΗ ΣΕΤ ΠΟΛΙΤΙΚΗΣ ΠΡΟΣΤΑΣΙΑΣ</t>
  </si>
  <si>
    <t>ΣΤΟΛΕΣ ΠΡΟΣΤΑΣΊΑΣ ΑΠΟ ΧΗΜΙΚΑ</t>
  </si>
  <si>
    <t xml:space="preserve">ΦΟΡΜΑ ΕΡΓΑΣΙΑΣ ΤΥΠΟΥ ΣΑΛΟΠΕΤΑ </t>
  </si>
  <si>
    <t xml:space="preserve">ΠΑΝΤΕΛΟΝΙ  ΕΡΓΑΣΙΑΣ </t>
  </si>
  <si>
    <t xml:space="preserve">ΜΠΟΥΦΑΝ ΕΡΓΑΣΙΑΣ ΜΕ ΑΝΑΚΛΑΣΤΙΚΕΣ ΛΩΡΙΔΕΣ &amp; ΚΟΥΚΟΥΛΑ </t>
  </si>
  <si>
    <t>ΝΙΤΣΕΡΑΔΕΣ ΣΕΤ</t>
  </si>
  <si>
    <t>ΜΠΛΟΥΖΑ ΚΟΝΤΟΜΑΝΙΚΗ (τύπου polo)</t>
  </si>
  <si>
    <t xml:space="preserve">ΜΠΛΟΥΖΑΚΙ T- SHIRT </t>
  </si>
  <si>
    <t xml:space="preserve">ΜΠΛΟΥΖΑΚΙ T- SHIRT ΜΕ ΑΝΑΚΛΑΣΤΙΚΕΣ ΛΩΡΙΔΕΣ </t>
  </si>
  <si>
    <t>ΑΝΑΚΛΑΣΤΙΚΗ ΜΠΛΟΥΖΑ ΠΟΛΙΤΙΚΗΣ ΠΡΟΣΤΑΣΙΑΣ</t>
  </si>
  <si>
    <t>ΚΑΠΕΛΑ ΚΑΛΟΚΑΙΡΙΝΑ (τύπου jokey)</t>
  </si>
  <si>
    <t>ΣΕΤ ΣΗΜΑΤΑ – ΕΚΤΥΠΩΣΕΙΣ</t>
  </si>
  <si>
    <t>23.1</t>
  </si>
  <si>
    <t>Τύπωμα πλάτης (ΔΗΜΟΣ ΘΕΡΜΗΣ ΠΟΛΙΤΙΚΗ ΠΡΟΣΤΑΣΙΑ CIVIL PROTECTION)</t>
  </si>
  <si>
    <t>Τεμάχια</t>
  </si>
  <si>
    <t>23.2</t>
  </si>
  <si>
    <t>Τύπωμα στήθους (ΛΟΓΟΤΥΠΟ ΔΗΜΟΥ ΘΕΡΜΗΣ)</t>
  </si>
  <si>
    <t>23.3</t>
  </si>
  <si>
    <t>Τύπωμα στήθους ή μανικιού (ΣΗΜΑΙΑ)</t>
  </si>
  <si>
    <t>23.4</t>
  </si>
  <si>
    <t>Τύπωμα στήθους ή μανικιού (ΛΟΓΟΤΥΠΟ ΠΟΛΙΤΙΚΗΣ ΠΡΟΣΤΑΣΙΑΣ)</t>
  </si>
  <si>
    <t>ΣΥΝΟΛΟ ΟΜΑΔΑ Γ ΜΕ ΦΠΑ</t>
  </si>
  <si>
    <t>ΟΜΑΔΑ Δ - ΠΡΟΣΤΑΤΕΥΤΙΚΑ ΥΠΟΔΗΜΑΤΑ</t>
  </si>
  <si>
    <t xml:space="preserve">ΑΡΒΥΛΑ ΑΣΦΑΛΕΙΑΣ  </t>
  </si>
  <si>
    <t>ΑΡΒΥΛΑ ΑΣΦΑΛΕΙΑΣ ΗΛΕΚΤΡΟΛΟΓΩΝ</t>
  </si>
  <si>
    <t>ΥΠΟΔΗΜΑΤΑ ΑΣΦΑΛΕΙΑΣ για ΕΡΓΑΣΙΕΣ ΑΣΦΑΛΤΟΣΤΡΩΣΗΣ</t>
  </si>
  <si>
    <t>ΥΠΟΔΗΜΑΤΑ ΑΝΤΙΟΛΙΣΘΗΤΙΚΑ ΤΥΠΟΥ ΣΑΜΠΟ (ΝΟΣΗΛΕΥΤΗ)</t>
  </si>
  <si>
    <t xml:space="preserve">ΥΠΟΔΗΜΑΤΑ ΑΝΤΙΟΛΙΣΘΗΤΙΚΑ </t>
  </si>
  <si>
    <t>ΥΠΟΔΗΜΑΤΑ ΑΝΤΙΟΛΙΣΘΗΤΙΚΑ με toe cap</t>
  </si>
  <si>
    <t xml:space="preserve">ΜΠΟΤΑΚΙΑ ΑΝΤΙΟΛΙΣΘΗΤΙΚΑ ΠΟΛΙΤΙΚΗΣ ΠΡΟΣΤΑΣΙΑΣ </t>
  </si>
  <si>
    <t xml:space="preserve">ΓΑΛΟΤΣΕΣ (αδιάβροχες μπότες) </t>
  </si>
  <si>
    <t>ΣΥΝΟΛΟ ΟΜΑΔΑ Δ ΜΕ ΦΠΑ</t>
  </si>
  <si>
    <t>ΟΜΑΔΑ Ε - ΠΡΟΣΤΑΤΕΥΤΙΚΑ ΕΞΑΡΤΗΜΑΤΑ</t>
  </si>
  <si>
    <t>ΜΟΝΩΤΙΚΑ ΕΡΓΑΛΕΙΑ</t>
  </si>
  <si>
    <t>α. Κατσαβίδια χειρός για βίδες ευθείας εγκοπής</t>
  </si>
  <si>
    <t>σετ 5 τεμ</t>
  </si>
  <si>
    <t>β. Κατσαβίδια χειρός για βίδες εγκοπής Philips για ηλεκτρολογικές εργασίες</t>
  </si>
  <si>
    <t>σετ 2 τεμ</t>
  </si>
  <si>
    <t>γ. Κατσαβίδια χειρός για βίδες εγκοπής POZIDRIV για ηλεκτρολογικές εργασίες</t>
  </si>
  <si>
    <t>δ. Πένσες για ηλεκτρολογικές εργασίες</t>
  </si>
  <si>
    <t>ε. Κόφτες για ηλεκτρολογικές εργασίες</t>
  </si>
  <si>
    <t>στ1. Μυτοτσίμπιδα ίσια</t>
  </si>
  <si>
    <t>στ2. Μυτοτσίμπιδα κυρτά</t>
  </si>
  <si>
    <t>ΕΠΙΓΟΝΑΤΙΔΕΣ</t>
  </si>
  <si>
    <t>ΚΩΝΟΙ ΣΗΜΑΝΣΗΣ 50εκ.</t>
  </si>
  <si>
    <t>ΚΩΝΟΙ ΣΗΜΑΝΣΗΣ 75εκ.</t>
  </si>
  <si>
    <t xml:space="preserve">ΤΑΙΝΙΕΣ ΣΗΜΑΝΣΗΣ </t>
  </si>
  <si>
    <t xml:space="preserve">ΟΛΟΣΩΜΗ ΕΞΑΡΤΗΣΗ ΠΡΟΣΤΑΣΙΑΣ ΠΤΩΣΗΣ </t>
  </si>
  <si>
    <t>ΠΛΑΣΤΙΚΟ ΣΤΗΘΑΙΟ (τύπου New Jersey)</t>
  </si>
  <si>
    <t>ΣΥΝΟΛΟ ΟΜΑΔΑ Ε ΜΕ ΦΠΑ</t>
  </si>
  <si>
    <t>ΣΥΝΟΛΟ ΜΕΛΕΤΗΣ</t>
  </si>
  <si>
    <t>ΣΥΝΟΛΟ ΜΕΛΕΤΗΣ ΜΕ ΦΠΑ</t>
  </si>
  <si>
    <t>Θέρμη  …/…/2025</t>
  </si>
  <si>
    <t>Ο Προσφέρων</t>
  </si>
  <si>
    <t>Υπογραφή / Σφραγίδα</t>
  </si>
  <si>
    <t>ΕΝΤΥΠΟ ΟΙΚΟΝΟΜΙΚΗΣ ΠΡΟΣΦΟΡΑΣ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</si>
</sst>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>
    <font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name val="CIDFont+F13"/>
    </font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/>
    <xf numFmtId="164" fontId="3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4" xfId="0" applyFont="1" applyFill="1" applyBorder="1"/>
    <xf numFmtId="3" fontId="3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4" fontId="0" fillId="0" borderId="0" xfId="0" applyNumberFormat="1"/>
    <xf numFmtId="164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/>
    <xf numFmtId="0" fontId="3" fillId="2" borderId="7" xfId="0" applyFont="1" applyFill="1" applyBorder="1"/>
    <xf numFmtId="3" fontId="3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3A8A-EF73-4AF4-BE1A-B8D56397718B}">
  <dimension ref="A1:P116"/>
  <sheetViews>
    <sheetView tabSelected="1" topLeftCell="A89" workbookViewId="0">
      <selection activeCell="R97" sqref="R97"/>
    </sheetView>
  </sheetViews>
  <sheetFormatPr defaultRowHeight="15"/>
  <cols>
    <col min="1" max="1" width="6" customWidth="1"/>
    <col min="2" max="2" width="49.140625" customWidth="1"/>
    <col min="3" max="3" width="13.7109375" customWidth="1"/>
    <col min="4" max="12" width="0" hidden="1" customWidth="1"/>
    <col min="13" max="13" width="13.140625" customWidth="1"/>
    <col min="14" max="14" width="12.28515625" customWidth="1"/>
    <col min="15" max="15" width="12.42578125" customWidth="1"/>
    <col min="16" max="16" width="10.5703125" bestFit="1" customWidth="1"/>
  </cols>
  <sheetData>
    <row r="1" spans="1:15" ht="18.75">
      <c r="A1" s="49" t="s">
        <v>124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1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</row>
    <row r="3" spans="1:15" ht="40.5" customHeight="1">
      <c r="A3" s="1" t="s">
        <v>1</v>
      </c>
      <c r="B3" s="1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 t="s">
        <v>14</v>
      </c>
      <c r="O3" s="5" t="s">
        <v>15</v>
      </c>
    </row>
    <row r="4" spans="1:15">
      <c r="A4" s="6">
        <v>1</v>
      </c>
      <c r="B4" s="7" t="s">
        <v>16</v>
      </c>
      <c r="C4" s="8" t="s">
        <v>17</v>
      </c>
      <c r="D4" s="9"/>
      <c r="E4" s="9"/>
      <c r="F4" s="9"/>
      <c r="G4" s="9"/>
      <c r="H4" s="9">
        <v>600</v>
      </c>
      <c r="I4" s="9">
        <f>1124*2</f>
        <v>2248</v>
      </c>
      <c r="J4" s="9">
        <v>50</v>
      </c>
      <c r="K4" s="9">
        <v>10</v>
      </c>
      <c r="L4" s="9"/>
      <c r="M4" s="9">
        <v>2160</v>
      </c>
      <c r="N4" s="10"/>
      <c r="O4" s="10"/>
    </row>
    <row r="5" spans="1:15">
      <c r="A5" s="6">
        <v>2</v>
      </c>
      <c r="B5" s="7" t="s">
        <v>18</v>
      </c>
      <c r="C5" s="8" t="s">
        <v>17</v>
      </c>
      <c r="D5" s="9"/>
      <c r="E5" s="9"/>
      <c r="F5" s="9"/>
      <c r="G5" s="9"/>
      <c r="H5" s="9"/>
      <c r="I5" s="9"/>
      <c r="J5" s="9"/>
      <c r="K5" s="9"/>
      <c r="L5" s="9"/>
      <c r="M5" s="9">
        <v>50</v>
      </c>
      <c r="N5" s="10"/>
      <c r="O5" s="10"/>
    </row>
    <row r="6" spans="1:15">
      <c r="A6" s="6">
        <v>3</v>
      </c>
      <c r="B6" s="7" t="s">
        <v>19</v>
      </c>
      <c r="C6" s="8" t="s">
        <v>17</v>
      </c>
      <c r="D6" s="9"/>
      <c r="E6" s="9"/>
      <c r="F6" s="9"/>
      <c r="G6" s="9"/>
      <c r="H6" s="9">
        <v>42</v>
      </c>
      <c r="I6" s="9">
        <f>260*2</f>
        <v>520</v>
      </c>
      <c r="J6" s="9"/>
      <c r="K6" s="9">
        <v>10</v>
      </c>
      <c r="L6" s="9"/>
      <c r="M6" s="9">
        <v>452</v>
      </c>
      <c r="N6" s="10"/>
      <c r="O6" s="10"/>
    </row>
    <row r="7" spans="1:15">
      <c r="A7" s="6">
        <v>4</v>
      </c>
      <c r="B7" s="7" t="s">
        <v>20</v>
      </c>
      <c r="C7" s="8" t="s">
        <v>17</v>
      </c>
      <c r="D7" s="9">
        <v>80</v>
      </c>
      <c r="E7" s="9"/>
      <c r="F7" s="9">
        <f>750*2</f>
        <v>1500</v>
      </c>
      <c r="G7" s="9">
        <f>144*2</f>
        <v>288</v>
      </c>
      <c r="H7" s="9">
        <v>50</v>
      </c>
      <c r="I7" s="9">
        <f>798*2</f>
        <v>1596</v>
      </c>
      <c r="J7" s="9"/>
      <c r="K7" s="9"/>
      <c r="L7" s="9">
        <v>14</v>
      </c>
      <c r="M7" s="9">
        <v>1932</v>
      </c>
      <c r="N7" s="10"/>
      <c r="O7" s="10"/>
    </row>
    <row r="8" spans="1:15">
      <c r="A8" s="6">
        <v>5</v>
      </c>
      <c r="B8" s="7" t="s">
        <v>21</v>
      </c>
      <c r="C8" s="8" t="s">
        <v>17</v>
      </c>
      <c r="D8" s="9"/>
      <c r="E8" s="9">
        <v>400</v>
      </c>
      <c r="F8" s="9"/>
      <c r="G8" s="9"/>
      <c r="H8" s="9"/>
      <c r="I8" s="9"/>
      <c r="J8" s="9"/>
      <c r="K8" s="9">
        <v>10</v>
      </c>
      <c r="L8" s="9"/>
      <c r="M8" s="9">
        <v>1610</v>
      </c>
      <c r="N8" s="10"/>
      <c r="O8" s="10"/>
    </row>
    <row r="9" spans="1:15">
      <c r="A9" s="6">
        <v>6</v>
      </c>
      <c r="B9" s="7" t="s">
        <v>22</v>
      </c>
      <c r="C9" s="8" t="s">
        <v>17</v>
      </c>
      <c r="D9" s="9"/>
      <c r="E9" s="9"/>
      <c r="F9" s="9"/>
      <c r="G9" s="9"/>
      <c r="H9" s="9"/>
      <c r="I9" s="9"/>
      <c r="J9" s="9"/>
      <c r="K9" s="9"/>
      <c r="L9" s="9"/>
      <c r="M9" s="9">
        <v>20</v>
      </c>
      <c r="N9" s="10"/>
      <c r="O9" s="10"/>
    </row>
    <row r="10" spans="1:15">
      <c r="A10" s="6">
        <v>7</v>
      </c>
      <c r="B10" s="7" t="s">
        <v>23</v>
      </c>
      <c r="C10" s="8" t="s">
        <v>17</v>
      </c>
      <c r="D10" s="9"/>
      <c r="E10" s="9"/>
      <c r="F10" s="9">
        <v>900</v>
      </c>
      <c r="G10" s="9"/>
      <c r="H10" s="9">
        <v>1200</v>
      </c>
      <c r="I10" s="9">
        <f>1248*2</f>
        <v>2496</v>
      </c>
      <c r="J10" s="9">
        <v>100</v>
      </c>
      <c r="K10" s="9">
        <v>10</v>
      </c>
      <c r="L10" s="9"/>
      <c r="M10" s="9">
        <f>SUM(D10:L10)</f>
        <v>4706</v>
      </c>
      <c r="N10" s="10"/>
      <c r="O10" s="10"/>
    </row>
    <row r="11" spans="1:15">
      <c r="A11" s="6">
        <v>8</v>
      </c>
      <c r="B11" s="7" t="s">
        <v>24</v>
      </c>
      <c r="C11" s="8" t="s">
        <v>17</v>
      </c>
      <c r="D11" s="9"/>
      <c r="E11" s="9"/>
      <c r="F11" s="9"/>
      <c r="G11" s="9"/>
      <c r="H11" s="9"/>
      <c r="I11" s="9"/>
      <c r="J11" s="9"/>
      <c r="K11" s="9"/>
      <c r="L11" s="9"/>
      <c r="M11" s="9">
        <v>10</v>
      </c>
      <c r="N11" s="10"/>
      <c r="O11" s="10"/>
    </row>
    <row r="12" spans="1:15">
      <c r="A12" s="6">
        <v>9</v>
      </c>
      <c r="B12" s="7" t="s">
        <v>25</v>
      </c>
      <c r="C12" s="8" t="s">
        <v>17</v>
      </c>
      <c r="D12" s="9"/>
      <c r="E12" s="9"/>
      <c r="F12" s="9"/>
      <c r="G12" s="9"/>
      <c r="H12" s="9"/>
      <c r="I12" s="9"/>
      <c r="J12" s="9"/>
      <c r="K12" s="9"/>
      <c r="L12" s="9"/>
      <c r="M12" s="9">
        <v>20</v>
      </c>
      <c r="N12" s="10"/>
      <c r="O12" s="10"/>
    </row>
    <row r="13" spans="1:15" ht="21.75" customHeight="1">
      <c r="A13" s="6">
        <v>10</v>
      </c>
      <c r="B13" s="7" t="s">
        <v>26</v>
      </c>
      <c r="C13" s="11" t="s">
        <v>27</v>
      </c>
      <c r="D13" s="9">
        <v>140</v>
      </c>
      <c r="E13" s="9">
        <f>728*2</f>
        <v>1456</v>
      </c>
      <c r="F13" s="9">
        <f>425*2</f>
        <v>850</v>
      </c>
      <c r="G13" s="9">
        <f>48*2</f>
        <v>96</v>
      </c>
      <c r="H13" s="9">
        <v>200</v>
      </c>
      <c r="I13" s="9">
        <f>69*2</f>
        <v>138</v>
      </c>
      <c r="J13" s="9">
        <v>100</v>
      </c>
      <c r="K13" s="9">
        <v>40</v>
      </c>
      <c r="L13" s="9"/>
      <c r="M13" s="9">
        <f>SUM(D13:L13)</f>
        <v>3020</v>
      </c>
      <c r="N13" s="10"/>
      <c r="O13" s="10"/>
    </row>
    <row r="14" spans="1:15" ht="20.25" customHeight="1">
      <c r="A14" s="6">
        <v>11</v>
      </c>
      <c r="B14" s="7" t="s">
        <v>28</v>
      </c>
      <c r="C14" s="11" t="s">
        <v>27</v>
      </c>
      <c r="D14" s="9">
        <f>192*2</f>
        <v>384</v>
      </c>
      <c r="E14" s="9"/>
      <c r="F14" s="9"/>
      <c r="G14" s="9"/>
      <c r="H14" s="9"/>
      <c r="I14" s="9"/>
      <c r="J14" s="9"/>
      <c r="K14" s="9"/>
      <c r="L14" s="9"/>
      <c r="M14" s="9">
        <f>SUM(D14:L14)</f>
        <v>384</v>
      </c>
      <c r="N14" s="10"/>
      <c r="O14" s="10"/>
    </row>
    <row r="15" spans="1:15">
      <c r="A15" s="6">
        <v>12</v>
      </c>
      <c r="B15" s="7" t="s">
        <v>29</v>
      </c>
      <c r="C15" s="8" t="s">
        <v>17</v>
      </c>
      <c r="D15" s="9"/>
      <c r="E15" s="9"/>
      <c r="F15" s="9"/>
      <c r="G15" s="9"/>
      <c r="H15" s="9">
        <v>60</v>
      </c>
      <c r="I15" s="9">
        <v>4</v>
      </c>
      <c r="J15" s="9"/>
      <c r="K15" s="9"/>
      <c r="L15" s="9"/>
      <c r="M15" s="9">
        <v>66</v>
      </c>
      <c r="N15" s="10"/>
      <c r="O15" s="10"/>
    </row>
    <row r="16" spans="1:15">
      <c r="A16" s="6">
        <v>13</v>
      </c>
      <c r="B16" s="7" t="s">
        <v>30</v>
      </c>
      <c r="C16" s="8" t="s">
        <v>17</v>
      </c>
      <c r="D16" s="9"/>
      <c r="E16" s="9"/>
      <c r="F16" s="9"/>
      <c r="G16" s="9"/>
      <c r="H16" s="9">
        <v>24</v>
      </c>
      <c r="I16" s="9"/>
      <c r="J16" s="9"/>
      <c r="K16" s="9"/>
      <c r="L16" s="9"/>
      <c r="M16" s="9">
        <f>SUM(D16:L16)</f>
        <v>24</v>
      </c>
      <c r="N16" s="10"/>
      <c r="O16" s="10"/>
    </row>
    <row r="17" spans="1:16">
      <c r="A17" s="6"/>
      <c r="B17" s="7"/>
      <c r="C17" s="12"/>
      <c r="D17" s="9"/>
      <c r="E17" s="9"/>
      <c r="F17" s="9"/>
      <c r="G17" s="9"/>
      <c r="H17" s="9"/>
      <c r="I17" s="9"/>
      <c r="J17" s="9"/>
      <c r="K17" s="9"/>
      <c r="L17" s="9"/>
      <c r="M17" s="13">
        <f>SUM(M4:M16)</f>
        <v>14454</v>
      </c>
      <c r="N17" s="14" t="s">
        <v>31</v>
      </c>
      <c r="O17" s="15">
        <f>SUM(O4:O16)</f>
        <v>0</v>
      </c>
      <c r="P17" s="47"/>
    </row>
    <row r="18" spans="1:16">
      <c r="A18" s="6"/>
      <c r="B18" s="7"/>
      <c r="C18" s="12"/>
      <c r="D18" s="9"/>
      <c r="E18" s="9"/>
      <c r="F18" s="9"/>
      <c r="G18" s="9"/>
      <c r="H18" s="9"/>
      <c r="I18" s="9"/>
      <c r="J18" s="9"/>
      <c r="K18" s="9"/>
      <c r="L18" s="9"/>
      <c r="M18" s="48" t="s">
        <v>32</v>
      </c>
      <c r="N18" s="48"/>
      <c r="O18" s="15">
        <f>O17*24%</f>
        <v>0</v>
      </c>
    </row>
    <row r="19" spans="1:16">
      <c r="A19" s="6"/>
      <c r="B19" s="7"/>
      <c r="C19" s="12"/>
      <c r="D19" s="9"/>
      <c r="E19" s="9"/>
      <c r="F19" s="9"/>
      <c r="G19" s="9"/>
      <c r="H19" s="9"/>
      <c r="I19" s="9"/>
      <c r="J19" s="9"/>
      <c r="K19" s="9"/>
      <c r="L19" s="9"/>
      <c r="M19" s="48" t="s">
        <v>33</v>
      </c>
      <c r="N19" s="48"/>
      <c r="O19" s="15">
        <f>SUM(O17:O18)</f>
        <v>0</v>
      </c>
    </row>
    <row r="20" spans="1:16">
      <c r="A20" s="52" t="s">
        <v>34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</row>
    <row r="21" spans="1:16" ht="39.75" customHeight="1">
      <c r="A21" s="1" t="s">
        <v>1</v>
      </c>
      <c r="B21" s="16" t="s">
        <v>2</v>
      </c>
      <c r="C21" s="2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10</v>
      </c>
      <c r="K21" s="3" t="s">
        <v>11</v>
      </c>
      <c r="L21" s="3" t="s">
        <v>12</v>
      </c>
      <c r="M21" s="3" t="s">
        <v>13</v>
      </c>
      <c r="N21" s="4" t="s">
        <v>14</v>
      </c>
      <c r="O21" s="5" t="s">
        <v>15</v>
      </c>
    </row>
    <row r="22" spans="1:16">
      <c r="A22" s="6">
        <v>1</v>
      </c>
      <c r="B22" s="7" t="s">
        <v>35</v>
      </c>
      <c r="C22" s="8" t="s">
        <v>36</v>
      </c>
      <c r="D22" s="9"/>
      <c r="E22" s="9"/>
      <c r="F22" s="9"/>
      <c r="G22" s="9"/>
      <c r="H22" s="9">
        <v>60</v>
      </c>
      <c r="I22" s="9">
        <v>88</v>
      </c>
      <c r="J22" s="9">
        <v>8</v>
      </c>
      <c r="K22" s="9">
        <v>10</v>
      </c>
      <c r="L22" s="9">
        <v>14</v>
      </c>
      <c r="M22" s="9">
        <v>142</v>
      </c>
      <c r="N22" s="10"/>
      <c r="O22" s="10"/>
    </row>
    <row r="23" spans="1:16">
      <c r="A23" s="6">
        <v>2</v>
      </c>
      <c r="B23" s="7" t="s">
        <v>37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>
        <v>25</v>
      </c>
      <c r="N23" s="10"/>
      <c r="O23" s="10"/>
    </row>
    <row r="24" spans="1:16" ht="30.75" customHeight="1">
      <c r="A24" s="6">
        <v>3</v>
      </c>
      <c r="B24" s="17" t="s">
        <v>38</v>
      </c>
      <c r="C24" s="8" t="s">
        <v>36</v>
      </c>
      <c r="D24" s="9"/>
      <c r="E24" s="9"/>
      <c r="F24" s="9"/>
      <c r="G24" s="9"/>
      <c r="H24" s="9">
        <v>24</v>
      </c>
      <c r="I24" s="9"/>
      <c r="J24" s="9"/>
      <c r="K24" s="9"/>
      <c r="L24" s="9"/>
      <c r="M24" s="9">
        <f>SUM(D24:L24)</f>
        <v>24</v>
      </c>
      <c r="N24" s="10"/>
      <c r="O24" s="10"/>
    </row>
    <row r="25" spans="1:16">
      <c r="A25" s="6">
        <v>4</v>
      </c>
      <c r="B25" s="7" t="s">
        <v>39</v>
      </c>
      <c r="C25" s="8" t="s">
        <v>36</v>
      </c>
      <c r="D25" s="9"/>
      <c r="E25" s="9"/>
      <c r="F25" s="9"/>
      <c r="G25" s="9"/>
      <c r="H25" s="9"/>
      <c r="I25" s="9">
        <v>100</v>
      </c>
      <c r="J25" s="9">
        <v>8</v>
      </c>
      <c r="K25" s="9"/>
      <c r="L25" s="9"/>
      <c r="M25" s="9">
        <f>SUM(D25:L25)</f>
        <v>108</v>
      </c>
      <c r="N25" s="10"/>
      <c r="O25" s="10"/>
    </row>
    <row r="26" spans="1:16">
      <c r="A26" s="6">
        <v>5</v>
      </c>
      <c r="B26" s="7" t="s">
        <v>40</v>
      </c>
      <c r="C26" s="8" t="s">
        <v>36</v>
      </c>
      <c r="D26" s="9"/>
      <c r="E26" s="9"/>
      <c r="F26" s="9"/>
      <c r="G26" s="9"/>
      <c r="H26" s="9">
        <f>117*2</f>
        <v>234</v>
      </c>
      <c r="I26" s="9">
        <f>17*2</f>
        <v>34</v>
      </c>
      <c r="J26" s="9">
        <v>8</v>
      </c>
      <c r="K26" s="9"/>
      <c r="L26" s="9"/>
      <c r="M26" s="9">
        <f>SUM(D26:L26)</f>
        <v>276</v>
      </c>
      <c r="N26" s="10"/>
      <c r="O26" s="10"/>
    </row>
    <row r="27" spans="1:16">
      <c r="A27" s="6">
        <v>6</v>
      </c>
      <c r="B27" s="7" t="s">
        <v>41</v>
      </c>
      <c r="C27" s="8" t="s">
        <v>36</v>
      </c>
      <c r="D27" s="9"/>
      <c r="E27" s="9"/>
      <c r="F27" s="9"/>
      <c r="G27" s="9"/>
      <c r="H27" s="9">
        <v>12</v>
      </c>
      <c r="I27" s="9">
        <v>300</v>
      </c>
      <c r="J27" s="9">
        <v>8</v>
      </c>
      <c r="K27" s="9"/>
      <c r="L27" s="9"/>
      <c r="M27" s="9">
        <v>340</v>
      </c>
      <c r="N27" s="10"/>
      <c r="O27" s="10"/>
    </row>
    <row r="28" spans="1:16">
      <c r="A28" s="6">
        <v>7</v>
      </c>
      <c r="B28" s="7" t="s">
        <v>42</v>
      </c>
      <c r="C28" s="8" t="s">
        <v>36</v>
      </c>
      <c r="D28" s="9"/>
      <c r="E28" s="9"/>
      <c r="F28" s="9"/>
      <c r="G28" s="9"/>
      <c r="H28" s="9">
        <v>120</v>
      </c>
      <c r="I28" s="9">
        <f>252*2</f>
        <v>504</v>
      </c>
      <c r="J28" s="9"/>
      <c r="K28" s="9"/>
      <c r="L28" s="9">
        <v>14</v>
      </c>
      <c r="M28" s="9">
        <f>SUM(D28:L28)</f>
        <v>638</v>
      </c>
      <c r="N28" s="10"/>
      <c r="O28" s="10"/>
    </row>
    <row r="29" spans="1:16">
      <c r="A29" s="6">
        <v>8</v>
      </c>
      <c r="B29" s="7" t="s">
        <v>43</v>
      </c>
      <c r="C29" s="8" t="s">
        <v>36</v>
      </c>
      <c r="D29" s="9"/>
      <c r="E29" s="9"/>
      <c r="F29" s="9"/>
      <c r="G29" s="9"/>
      <c r="H29" s="9">
        <v>6</v>
      </c>
      <c r="I29" s="9"/>
      <c r="J29" s="9"/>
      <c r="K29" s="9"/>
      <c r="L29" s="9"/>
      <c r="M29" s="9">
        <f>SUM(D29:L29)</f>
        <v>6</v>
      </c>
      <c r="N29" s="10"/>
      <c r="O29" s="10"/>
    </row>
    <row r="30" spans="1:16">
      <c r="A30" s="6">
        <v>9</v>
      </c>
      <c r="B30" s="7" t="s">
        <v>44</v>
      </c>
      <c r="C30" s="8" t="s">
        <v>36</v>
      </c>
      <c r="D30" s="9"/>
      <c r="E30" s="9"/>
      <c r="F30" s="9"/>
      <c r="G30" s="9"/>
      <c r="H30" s="9">
        <v>4</v>
      </c>
      <c r="I30" s="9">
        <v>2</v>
      </c>
      <c r="J30" s="9"/>
      <c r="K30" s="9"/>
      <c r="L30" s="9"/>
      <c r="M30" s="9">
        <f>SUM(D30:L30)</f>
        <v>6</v>
      </c>
      <c r="N30" s="10"/>
      <c r="O30" s="10"/>
    </row>
    <row r="31" spans="1:16">
      <c r="A31" s="6">
        <v>10</v>
      </c>
      <c r="B31" s="7" t="s">
        <v>45</v>
      </c>
      <c r="C31" s="8" t="s">
        <v>36</v>
      </c>
      <c r="D31" s="9"/>
      <c r="E31" s="9"/>
      <c r="F31" s="9"/>
      <c r="G31" s="9"/>
      <c r="H31" s="9">
        <v>6</v>
      </c>
      <c r="I31" s="9"/>
      <c r="J31" s="9"/>
      <c r="K31" s="9"/>
      <c r="L31" s="9"/>
      <c r="M31" s="9">
        <f>SUM(D31:L31)</f>
        <v>6</v>
      </c>
      <c r="N31" s="10"/>
      <c r="O31" s="10"/>
    </row>
    <row r="32" spans="1:16">
      <c r="A32" s="6">
        <v>11</v>
      </c>
      <c r="B32" s="7" t="s">
        <v>46</v>
      </c>
      <c r="C32" s="8" t="s">
        <v>36</v>
      </c>
      <c r="D32" s="9"/>
      <c r="E32" s="9"/>
      <c r="F32" s="9"/>
      <c r="G32" s="9"/>
      <c r="H32" s="9">
        <v>60</v>
      </c>
      <c r="I32" s="9">
        <v>160</v>
      </c>
      <c r="J32" s="9">
        <v>8</v>
      </c>
      <c r="K32" s="9"/>
      <c r="L32" s="9"/>
      <c r="M32" s="9">
        <v>118</v>
      </c>
      <c r="N32" s="10"/>
      <c r="O32" s="10"/>
    </row>
    <row r="33" spans="1:16">
      <c r="A33" s="6">
        <v>12</v>
      </c>
      <c r="B33" s="7" t="s">
        <v>47</v>
      </c>
      <c r="C33" s="8" t="s">
        <v>36</v>
      </c>
      <c r="D33" s="9"/>
      <c r="E33" s="9"/>
      <c r="F33" s="9"/>
      <c r="G33" s="9"/>
      <c r="H33" s="9"/>
      <c r="I33" s="9"/>
      <c r="J33" s="9"/>
      <c r="K33" s="9"/>
      <c r="L33" s="9"/>
      <c r="M33" s="9">
        <v>20</v>
      </c>
      <c r="N33" s="10"/>
      <c r="O33" s="10"/>
    </row>
    <row r="34" spans="1:16">
      <c r="A34" s="6">
        <v>13</v>
      </c>
      <c r="B34" s="7" t="s">
        <v>48</v>
      </c>
      <c r="C34" s="8" t="s">
        <v>36</v>
      </c>
      <c r="D34" s="9"/>
      <c r="E34" s="9"/>
      <c r="F34" s="9"/>
      <c r="G34" s="9"/>
      <c r="H34" s="9">
        <v>10</v>
      </c>
      <c r="I34" s="9">
        <v>2</v>
      </c>
      <c r="J34" s="9"/>
      <c r="K34" s="9"/>
      <c r="L34" s="9"/>
      <c r="M34" s="9">
        <v>17</v>
      </c>
      <c r="N34" s="10"/>
      <c r="O34" s="18"/>
    </row>
    <row r="35" spans="1:16">
      <c r="A35" s="6">
        <v>14</v>
      </c>
      <c r="B35" s="7" t="s">
        <v>49</v>
      </c>
      <c r="C35" s="8" t="s">
        <v>36</v>
      </c>
      <c r="D35" s="9"/>
      <c r="E35" s="9"/>
      <c r="F35" s="9"/>
      <c r="G35" s="9"/>
      <c r="H35" s="9">
        <v>6</v>
      </c>
      <c r="I35" s="9"/>
      <c r="J35" s="9"/>
      <c r="K35" s="9"/>
      <c r="L35" s="9"/>
      <c r="M35" s="9">
        <f>SUM(D35:L35)</f>
        <v>6</v>
      </c>
      <c r="N35" s="10"/>
      <c r="O35" s="18"/>
    </row>
    <row r="36" spans="1:16">
      <c r="A36" s="6">
        <v>15</v>
      </c>
      <c r="B36" s="7" t="s">
        <v>50</v>
      </c>
      <c r="C36" s="8" t="s">
        <v>36</v>
      </c>
      <c r="D36" s="9"/>
      <c r="E36" s="9">
        <f>920*2</f>
        <v>1840</v>
      </c>
      <c r="F36" s="9">
        <f>750*2</f>
        <v>1500</v>
      </c>
      <c r="G36" s="9">
        <v>48</v>
      </c>
      <c r="H36" s="9">
        <v>200</v>
      </c>
      <c r="I36" s="9">
        <v>1200</v>
      </c>
      <c r="J36" s="9">
        <v>50</v>
      </c>
      <c r="K36" s="9">
        <v>10</v>
      </c>
      <c r="L36" s="9"/>
      <c r="M36" s="9">
        <v>4548</v>
      </c>
      <c r="N36" s="10"/>
      <c r="O36" s="18"/>
    </row>
    <row r="37" spans="1:16">
      <c r="A37" s="6">
        <v>16</v>
      </c>
      <c r="B37" s="7" t="s">
        <v>51</v>
      </c>
      <c r="C37" s="8" t="s">
        <v>36</v>
      </c>
      <c r="D37" s="9">
        <v>160</v>
      </c>
      <c r="E37" s="9"/>
      <c r="F37" s="9"/>
      <c r="G37" s="9"/>
      <c r="H37" s="9"/>
      <c r="I37" s="9"/>
      <c r="J37" s="9"/>
      <c r="K37" s="9"/>
      <c r="L37" s="9"/>
      <c r="M37" s="9">
        <f>SUM(D37:L37)</f>
        <v>160</v>
      </c>
      <c r="N37" s="10"/>
      <c r="O37" s="18"/>
    </row>
    <row r="38" spans="1:16" ht="15" customHeight="1">
      <c r="A38" s="6">
        <v>17</v>
      </c>
      <c r="B38" s="7" t="s">
        <v>52</v>
      </c>
      <c r="C38" s="11" t="s">
        <v>53</v>
      </c>
      <c r="D38" s="9">
        <v>100</v>
      </c>
      <c r="E38" s="9"/>
      <c r="F38" s="9"/>
      <c r="G38" s="9"/>
      <c r="H38" s="9"/>
      <c r="I38" s="9"/>
      <c r="J38" s="9"/>
      <c r="K38" s="9"/>
      <c r="L38" s="9"/>
      <c r="M38" s="9">
        <f>SUM(D38:L38)</f>
        <v>100</v>
      </c>
      <c r="N38" s="10"/>
      <c r="O38" s="18"/>
    </row>
    <row r="39" spans="1:16">
      <c r="A39" s="6">
        <v>18</v>
      </c>
      <c r="B39" s="7" t="s">
        <v>54</v>
      </c>
      <c r="C39" s="8" t="s">
        <v>36</v>
      </c>
      <c r="D39" s="19"/>
      <c r="E39" s="19"/>
      <c r="F39" s="19"/>
      <c r="G39" s="19"/>
      <c r="H39" s="19"/>
      <c r="I39" s="19">
        <v>60</v>
      </c>
      <c r="J39" s="19"/>
      <c r="K39" s="19"/>
      <c r="L39" s="19"/>
      <c r="M39" s="19">
        <f>SUM(D39:L39)</f>
        <v>60</v>
      </c>
      <c r="N39" s="20"/>
      <c r="O39" s="18"/>
    </row>
    <row r="40" spans="1:16">
      <c r="A40" s="6">
        <v>19</v>
      </c>
      <c r="B40" s="7" t="s">
        <v>55</v>
      </c>
      <c r="C40" s="8" t="s">
        <v>36</v>
      </c>
      <c r="D40" s="9"/>
      <c r="E40" s="9"/>
      <c r="F40" s="9"/>
      <c r="G40" s="9"/>
      <c r="H40" s="9">
        <v>2000</v>
      </c>
      <c r="I40" s="9">
        <v>400</v>
      </c>
      <c r="J40" s="9">
        <v>16</v>
      </c>
      <c r="K40" s="9"/>
      <c r="L40" s="9"/>
      <c r="M40" s="19">
        <f>SUM(D40:L40)</f>
        <v>2416</v>
      </c>
      <c r="N40" s="10"/>
      <c r="O40" s="18"/>
    </row>
    <row r="41" spans="1:16">
      <c r="A41" s="6"/>
      <c r="B41" s="7"/>
      <c r="C41" s="12"/>
      <c r="D41" s="9"/>
      <c r="E41" s="9"/>
      <c r="F41" s="9"/>
      <c r="G41" s="9"/>
      <c r="H41" s="9"/>
      <c r="I41" s="9"/>
      <c r="J41" s="9"/>
      <c r="K41" s="9"/>
      <c r="L41" s="9"/>
      <c r="M41" s="13">
        <f>SUM(M22:M40)</f>
        <v>9016</v>
      </c>
      <c r="N41" s="14" t="s">
        <v>31</v>
      </c>
      <c r="O41" s="15">
        <f>SUM(O22:O40)</f>
        <v>0</v>
      </c>
      <c r="P41" s="47"/>
    </row>
    <row r="42" spans="1:16">
      <c r="A42" s="6"/>
      <c r="B42" s="7"/>
      <c r="C42" s="12"/>
      <c r="D42" s="9"/>
      <c r="E42" s="9"/>
      <c r="F42" s="9"/>
      <c r="G42" s="9"/>
      <c r="H42" s="9"/>
      <c r="I42" s="9"/>
      <c r="J42" s="9"/>
      <c r="K42" s="9"/>
      <c r="L42" s="9"/>
      <c r="M42" s="48" t="s">
        <v>32</v>
      </c>
      <c r="N42" s="48"/>
      <c r="O42" s="15">
        <f>O41*24%</f>
        <v>0</v>
      </c>
    </row>
    <row r="43" spans="1:16">
      <c r="A43" s="6"/>
      <c r="B43" s="7"/>
      <c r="C43" s="12"/>
      <c r="D43" s="9"/>
      <c r="E43" s="9"/>
      <c r="F43" s="9"/>
      <c r="G43" s="9"/>
      <c r="H43" s="9"/>
      <c r="I43" s="9"/>
      <c r="J43" s="9"/>
      <c r="K43" s="9"/>
      <c r="L43" s="9"/>
      <c r="M43" s="48" t="s">
        <v>56</v>
      </c>
      <c r="N43" s="48"/>
      <c r="O43" s="15">
        <f>SUM(O41:O42)</f>
        <v>0</v>
      </c>
    </row>
    <row r="44" spans="1:16">
      <c r="A44" s="52" t="s">
        <v>57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4"/>
    </row>
    <row r="45" spans="1:16" ht="32.25" customHeight="1">
      <c r="A45" s="1" t="s">
        <v>1</v>
      </c>
      <c r="B45" s="16" t="s">
        <v>2</v>
      </c>
      <c r="C45" s="2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  <c r="I45" s="3" t="s">
        <v>9</v>
      </c>
      <c r="J45" s="3" t="s">
        <v>10</v>
      </c>
      <c r="K45" s="3" t="s">
        <v>11</v>
      </c>
      <c r="L45" s="3" t="s">
        <v>12</v>
      </c>
      <c r="M45" s="3" t="s">
        <v>13</v>
      </c>
      <c r="N45" s="4" t="s">
        <v>14</v>
      </c>
      <c r="O45" s="5" t="s">
        <v>15</v>
      </c>
    </row>
    <row r="46" spans="1:16">
      <c r="A46" s="6">
        <v>1</v>
      </c>
      <c r="B46" s="7" t="s">
        <v>58</v>
      </c>
      <c r="C46" s="8" t="s">
        <v>36</v>
      </c>
      <c r="D46" s="9"/>
      <c r="E46" s="9"/>
      <c r="F46" s="9"/>
      <c r="G46" s="9"/>
      <c r="H46" s="9">
        <v>140</v>
      </c>
      <c r="I46" s="9">
        <f>365*2</f>
        <v>730</v>
      </c>
      <c r="J46" s="9">
        <v>16</v>
      </c>
      <c r="K46" s="9">
        <v>10</v>
      </c>
      <c r="L46" s="9">
        <v>14</v>
      </c>
      <c r="M46" s="9">
        <v>1010</v>
      </c>
      <c r="N46" s="10"/>
      <c r="O46" s="10"/>
    </row>
    <row r="47" spans="1:16">
      <c r="A47" s="6">
        <v>2</v>
      </c>
      <c r="B47" s="7" t="s">
        <v>59</v>
      </c>
      <c r="C47" s="8" t="s">
        <v>36</v>
      </c>
      <c r="D47" s="9"/>
      <c r="E47" s="9"/>
      <c r="F47" s="9"/>
      <c r="G47" s="9"/>
      <c r="H47" s="9">
        <f>78*2</f>
        <v>156</v>
      </c>
      <c r="I47" s="9">
        <f>288*2</f>
        <v>576</v>
      </c>
      <c r="J47" s="9">
        <v>8</v>
      </c>
      <c r="K47" s="9">
        <v>10</v>
      </c>
      <c r="L47" s="9"/>
      <c r="M47" s="9">
        <v>574</v>
      </c>
      <c r="N47" s="10"/>
      <c r="O47" s="18"/>
    </row>
    <row r="48" spans="1:16">
      <c r="A48" s="6">
        <v>3</v>
      </c>
      <c r="B48" s="7" t="s">
        <v>60</v>
      </c>
      <c r="C48" s="8" t="s">
        <v>36</v>
      </c>
      <c r="D48" s="9"/>
      <c r="E48" s="9"/>
      <c r="F48" s="9"/>
      <c r="G48" s="9"/>
      <c r="H48" s="9"/>
      <c r="I48" s="9">
        <v>22</v>
      </c>
      <c r="J48" s="9"/>
      <c r="K48" s="9"/>
      <c r="L48" s="9"/>
      <c r="M48" s="9">
        <f>SUM(D48:L48)</f>
        <v>22</v>
      </c>
      <c r="N48" s="10"/>
      <c r="O48" s="10"/>
    </row>
    <row r="49" spans="1:15">
      <c r="A49" s="6">
        <v>4</v>
      </c>
      <c r="B49" s="7" t="s">
        <v>61</v>
      </c>
      <c r="C49" s="8" t="s">
        <v>36</v>
      </c>
      <c r="D49" s="9"/>
      <c r="E49" s="9">
        <f>16*2</f>
        <v>32</v>
      </c>
      <c r="F49" s="9"/>
      <c r="G49" s="9"/>
      <c r="H49" s="9"/>
      <c r="I49" s="9"/>
      <c r="J49" s="9"/>
      <c r="K49" s="9"/>
      <c r="L49" s="9"/>
      <c r="M49" s="9">
        <v>32</v>
      </c>
      <c r="N49" s="10"/>
      <c r="O49" s="10"/>
    </row>
    <row r="50" spans="1:15">
      <c r="A50" s="6">
        <v>5</v>
      </c>
      <c r="B50" s="21" t="s">
        <v>62</v>
      </c>
      <c r="C50" s="8" t="s">
        <v>36</v>
      </c>
      <c r="D50" s="9">
        <v>16</v>
      </c>
      <c r="E50" s="9"/>
      <c r="F50" s="9"/>
      <c r="G50" s="9"/>
      <c r="H50" s="9"/>
      <c r="I50" s="9"/>
      <c r="J50" s="9"/>
      <c r="K50" s="9"/>
      <c r="L50" s="9"/>
      <c r="M50" s="9">
        <f>SUM(D50:L50)</f>
        <v>16</v>
      </c>
      <c r="N50" s="10"/>
      <c r="O50" s="10"/>
    </row>
    <row r="51" spans="1:15">
      <c r="A51" s="6">
        <v>6</v>
      </c>
      <c r="B51" s="7" t="s">
        <v>63</v>
      </c>
      <c r="C51" s="8" t="s">
        <v>36</v>
      </c>
      <c r="D51" s="9">
        <v>16</v>
      </c>
      <c r="E51" s="9"/>
      <c r="F51" s="9"/>
      <c r="G51" s="9"/>
      <c r="H51" s="9">
        <v>8</v>
      </c>
      <c r="I51" s="9"/>
      <c r="J51" s="9"/>
      <c r="K51" s="9"/>
      <c r="L51" s="9"/>
      <c r="M51" s="9">
        <v>8</v>
      </c>
      <c r="N51" s="10"/>
      <c r="O51" s="10"/>
    </row>
    <row r="52" spans="1:15">
      <c r="A52" s="6">
        <v>7</v>
      </c>
      <c r="B52" s="7" t="s">
        <v>64</v>
      </c>
      <c r="C52" s="8" t="s">
        <v>36</v>
      </c>
      <c r="D52" s="9"/>
      <c r="E52" s="9">
        <v>80</v>
      </c>
      <c r="F52" s="9">
        <v>300</v>
      </c>
      <c r="G52" s="9">
        <v>24</v>
      </c>
      <c r="H52" s="9"/>
      <c r="I52" s="9"/>
      <c r="J52" s="9"/>
      <c r="K52" s="9">
        <v>12</v>
      </c>
      <c r="L52" s="9"/>
      <c r="M52" s="9">
        <v>432</v>
      </c>
      <c r="N52" s="10"/>
      <c r="O52" s="10"/>
    </row>
    <row r="53" spans="1:15">
      <c r="A53" s="6">
        <v>8</v>
      </c>
      <c r="B53" s="7" t="s">
        <v>65</v>
      </c>
      <c r="C53" s="8" t="s">
        <v>36</v>
      </c>
      <c r="D53" s="9">
        <v>30</v>
      </c>
      <c r="E53" s="9"/>
      <c r="F53" s="9"/>
      <c r="G53" s="9"/>
      <c r="H53" s="9"/>
      <c r="I53" s="9"/>
      <c r="J53" s="9"/>
      <c r="K53" s="9"/>
      <c r="L53" s="9"/>
      <c r="M53" s="9">
        <f>SUM(D53:L53)</f>
        <v>30</v>
      </c>
      <c r="N53" s="10"/>
      <c r="O53" s="10"/>
    </row>
    <row r="54" spans="1:15">
      <c r="A54" s="6">
        <v>9</v>
      </c>
      <c r="B54" s="7" t="s">
        <v>66</v>
      </c>
      <c r="C54" s="8" t="s">
        <v>36</v>
      </c>
      <c r="D54" s="9">
        <v>32</v>
      </c>
      <c r="E54" s="9"/>
      <c r="F54" s="9"/>
      <c r="G54" s="9"/>
      <c r="H54" s="9"/>
      <c r="I54" s="9"/>
      <c r="J54" s="9"/>
      <c r="K54" s="9"/>
      <c r="L54" s="9"/>
      <c r="M54" s="9">
        <f>SUM(D54:L54)</f>
        <v>32</v>
      </c>
      <c r="N54" s="10"/>
      <c r="O54" s="10"/>
    </row>
    <row r="55" spans="1:15">
      <c r="A55" s="6">
        <v>10</v>
      </c>
      <c r="B55" s="22" t="s">
        <v>67</v>
      </c>
      <c r="C55" s="8" t="s">
        <v>36</v>
      </c>
      <c r="D55" s="9"/>
      <c r="E55" s="9">
        <f>18*2</f>
        <v>36</v>
      </c>
      <c r="F55" s="9"/>
      <c r="G55" s="9"/>
      <c r="H55" s="9"/>
      <c r="I55" s="9"/>
      <c r="J55" s="9"/>
      <c r="K55" s="9"/>
      <c r="L55" s="9"/>
      <c r="M55" s="9">
        <f>SUM(D55:L55)</f>
        <v>36</v>
      </c>
      <c r="N55" s="10"/>
      <c r="O55" s="10"/>
    </row>
    <row r="56" spans="1:15">
      <c r="A56" s="6">
        <v>11</v>
      </c>
      <c r="B56" s="7" t="s">
        <v>68</v>
      </c>
      <c r="C56" s="8" t="s">
        <v>36</v>
      </c>
      <c r="D56" s="23"/>
      <c r="E56" s="23"/>
      <c r="F56" s="23"/>
      <c r="G56" s="23"/>
      <c r="H56" s="23"/>
      <c r="I56" s="23"/>
      <c r="J56" s="23"/>
      <c r="K56" s="23"/>
      <c r="L56" s="23"/>
      <c r="M56" s="24">
        <v>10</v>
      </c>
      <c r="N56" s="25"/>
      <c r="O56" s="10"/>
    </row>
    <row r="57" spans="1:15">
      <c r="A57" s="6">
        <v>12</v>
      </c>
      <c r="B57" s="7" t="s">
        <v>69</v>
      </c>
      <c r="C57" s="8" t="s">
        <v>36</v>
      </c>
      <c r="D57" s="23"/>
      <c r="E57" s="23"/>
      <c r="F57" s="23"/>
      <c r="G57" s="23"/>
      <c r="H57" s="23"/>
      <c r="I57" s="23"/>
      <c r="J57" s="23"/>
      <c r="K57" s="23"/>
      <c r="L57" s="23"/>
      <c r="M57" s="24">
        <v>5</v>
      </c>
      <c r="N57" s="25"/>
      <c r="O57" s="10"/>
    </row>
    <row r="58" spans="1:15">
      <c r="A58" s="6">
        <v>13</v>
      </c>
      <c r="B58" s="22" t="s">
        <v>70</v>
      </c>
      <c r="C58" s="8" t="s">
        <v>36</v>
      </c>
      <c r="D58" s="9"/>
      <c r="E58" s="9"/>
      <c r="F58" s="9"/>
      <c r="G58" s="9"/>
      <c r="H58" s="9">
        <v>2</v>
      </c>
      <c r="I58" s="9"/>
      <c r="J58" s="9"/>
      <c r="K58" s="9"/>
      <c r="L58" s="9"/>
      <c r="M58" s="9">
        <f>SUM(D58:L58)</f>
        <v>2</v>
      </c>
      <c r="N58" s="10"/>
      <c r="O58" s="10"/>
    </row>
    <row r="59" spans="1:15">
      <c r="A59" s="6">
        <v>14</v>
      </c>
      <c r="B59" s="7" t="s">
        <v>71</v>
      </c>
      <c r="C59" s="8" t="s">
        <v>36</v>
      </c>
      <c r="D59" s="9"/>
      <c r="E59" s="9"/>
      <c r="F59" s="9"/>
      <c r="G59" s="9"/>
      <c r="H59" s="9">
        <v>40</v>
      </c>
      <c r="I59" s="9">
        <v>40</v>
      </c>
      <c r="J59" s="9"/>
      <c r="K59" s="9"/>
      <c r="L59" s="9"/>
      <c r="M59" s="9">
        <f>SUM(D59:L59)</f>
        <v>80</v>
      </c>
      <c r="N59" s="10"/>
      <c r="O59" s="10"/>
    </row>
    <row r="60" spans="1:15">
      <c r="A60" s="6">
        <v>15</v>
      </c>
      <c r="B60" s="7" t="s">
        <v>72</v>
      </c>
      <c r="C60" s="8" t="s">
        <v>36</v>
      </c>
      <c r="D60" s="9"/>
      <c r="E60" s="9"/>
      <c r="F60" s="9">
        <v>300</v>
      </c>
      <c r="G60" s="9"/>
      <c r="H60" s="9">
        <v>160</v>
      </c>
      <c r="I60" s="9">
        <f>540*2</f>
        <v>1080</v>
      </c>
      <c r="J60" s="9">
        <v>8</v>
      </c>
      <c r="K60" s="9"/>
      <c r="L60" s="9"/>
      <c r="M60" s="9">
        <v>1183</v>
      </c>
      <c r="N60" s="10"/>
      <c r="O60" s="10"/>
    </row>
    <row r="61" spans="1:15" ht="30.75" customHeight="1">
      <c r="A61" s="6">
        <v>16</v>
      </c>
      <c r="B61" s="17" t="s">
        <v>73</v>
      </c>
      <c r="C61" s="8" t="s">
        <v>36</v>
      </c>
      <c r="D61" s="9"/>
      <c r="E61" s="9"/>
      <c r="F61" s="9">
        <v>300</v>
      </c>
      <c r="G61" s="9"/>
      <c r="H61" s="9">
        <v>160</v>
      </c>
      <c r="I61" s="9">
        <f>277*2</f>
        <v>554</v>
      </c>
      <c r="J61" s="9">
        <v>8</v>
      </c>
      <c r="K61" s="9">
        <v>10</v>
      </c>
      <c r="L61" s="9"/>
      <c r="M61" s="9">
        <v>938</v>
      </c>
      <c r="N61" s="10"/>
      <c r="O61" s="10"/>
    </row>
    <row r="62" spans="1:15">
      <c r="A62" s="6">
        <v>17</v>
      </c>
      <c r="B62" s="7" t="s">
        <v>74</v>
      </c>
      <c r="C62" s="8" t="s">
        <v>36</v>
      </c>
      <c r="D62" s="9"/>
      <c r="E62" s="9"/>
      <c r="F62" s="9">
        <v>300</v>
      </c>
      <c r="G62" s="9"/>
      <c r="H62" s="9">
        <v>100</v>
      </c>
      <c r="I62" s="9">
        <f>227*2</f>
        <v>454</v>
      </c>
      <c r="J62" s="9">
        <v>8</v>
      </c>
      <c r="K62" s="9">
        <v>10</v>
      </c>
      <c r="L62" s="9">
        <v>14</v>
      </c>
      <c r="M62" s="9">
        <v>812</v>
      </c>
      <c r="N62" s="10"/>
      <c r="O62" s="10"/>
    </row>
    <row r="63" spans="1:15">
      <c r="A63" s="6">
        <v>18</v>
      </c>
      <c r="B63" s="7" t="s">
        <v>75</v>
      </c>
      <c r="C63" s="8" t="s">
        <v>36</v>
      </c>
      <c r="D63" s="9"/>
      <c r="E63" s="9"/>
      <c r="F63" s="9"/>
      <c r="G63" s="9"/>
      <c r="H63" s="9"/>
      <c r="I63" s="9"/>
      <c r="J63" s="9"/>
      <c r="K63" s="9"/>
      <c r="L63" s="9"/>
      <c r="M63" s="9">
        <v>15</v>
      </c>
      <c r="N63" s="10"/>
      <c r="O63" s="10"/>
    </row>
    <row r="64" spans="1:15">
      <c r="A64" s="6">
        <v>19</v>
      </c>
      <c r="B64" s="7" t="s">
        <v>76</v>
      </c>
      <c r="C64" s="8" t="s">
        <v>36</v>
      </c>
      <c r="D64" s="9"/>
      <c r="E64" s="9"/>
      <c r="F64" s="9">
        <v>600</v>
      </c>
      <c r="G64" s="9"/>
      <c r="H64" s="9">
        <v>200</v>
      </c>
      <c r="I64" s="9"/>
      <c r="J64" s="9"/>
      <c r="K64" s="9"/>
      <c r="L64" s="9"/>
      <c r="M64" s="9">
        <v>835</v>
      </c>
      <c r="N64" s="10"/>
      <c r="O64" s="10"/>
    </row>
    <row r="65" spans="1:16">
      <c r="A65" s="6">
        <v>20</v>
      </c>
      <c r="B65" s="7" t="s">
        <v>77</v>
      </c>
      <c r="C65" s="8" t="s">
        <v>36</v>
      </c>
      <c r="D65" s="9"/>
      <c r="E65" s="9"/>
      <c r="F65" s="9"/>
      <c r="G65" s="9"/>
      <c r="H65" s="9"/>
      <c r="I65" s="9">
        <v>900</v>
      </c>
      <c r="J65" s="9">
        <v>16</v>
      </c>
      <c r="K65" s="9"/>
      <c r="L65" s="9"/>
      <c r="M65" s="9">
        <f>SUM(D65:L65)</f>
        <v>916</v>
      </c>
      <c r="N65" s="10"/>
      <c r="O65" s="10"/>
    </row>
    <row r="66" spans="1:16">
      <c r="A66" s="6">
        <v>21</v>
      </c>
      <c r="B66" s="7" t="s">
        <v>78</v>
      </c>
      <c r="C66" s="8" t="s">
        <v>36</v>
      </c>
      <c r="D66" s="9"/>
      <c r="E66" s="9"/>
      <c r="F66" s="9"/>
      <c r="G66" s="9"/>
      <c r="H66" s="9"/>
      <c r="I66" s="9"/>
      <c r="J66" s="9"/>
      <c r="K66" s="9"/>
      <c r="L66" s="9"/>
      <c r="M66" s="9">
        <v>15</v>
      </c>
      <c r="N66" s="10"/>
      <c r="O66" s="10"/>
    </row>
    <row r="67" spans="1:16">
      <c r="A67" s="6">
        <v>22</v>
      </c>
      <c r="B67" s="7" t="s">
        <v>79</v>
      </c>
      <c r="C67" s="8" t="s">
        <v>36</v>
      </c>
      <c r="D67" s="9"/>
      <c r="E67" s="9"/>
      <c r="F67" s="9">
        <v>300</v>
      </c>
      <c r="G67" s="9"/>
      <c r="H67" s="9">
        <f>77*2</f>
        <v>154</v>
      </c>
      <c r="I67" s="9">
        <v>460</v>
      </c>
      <c r="J67" s="9">
        <v>16</v>
      </c>
      <c r="K67" s="9"/>
      <c r="L67" s="9"/>
      <c r="M67" s="9">
        <v>1270</v>
      </c>
      <c r="N67" s="10"/>
      <c r="O67" s="10"/>
    </row>
    <row r="68" spans="1:16">
      <c r="A68" s="6">
        <v>23</v>
      </c>
      <c r="B68" s="26" t="s">
        <v>80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10"/>
    </row>
    <row r="69" spans="1:16" ht="31.5" customHeight="1">
      <c r="A69" s="6" t="s">
        <v>81</v>
      </c>
      <c r="B69" s="27" t="s">
        <v>82</v>
      </c>
      <c r="C69" s="28" t="s">
        <v>83</v>
      </c>
      <c r="D69" s="23"/>
      <c r="E69" s="23"/>
      <c r="F69" s="23"/>
      <c r="G69" s="23"/>
      <c r="H69" s="23"/>
      <c r="I69" s="23"/>
      <c r="J69" s="23"/>
      <c r="K69" s="23"/>
      <c r="L69" s="23"/>
      <c r="M69" s="28">
        <v>240</v>
      </c>
      <c r="N69" s="29"/>
      <c r="O69" s="10"/>
    </row>
    <row r="70" spans="1:16" ht="20.25" customHeight="1">
      <c r="A70" s="6" t="s">
        <v>84</v>
      </c>
      <c r="B70" s="27" t="s">
        <v>85</v>
      </c>
      <c r="C70" s="6" t="s">
        <v>83</v>
      </c>
      <c r="D70" s="23"/>
      <c r="E70" s="23"/>
      <c r="F70" s="23"/>
      <c r="G70" s="30"/>
      <c r="H70" s="30"/>
      <c r="I70" s="30"/>
      <c r="J70" s="30"/>
      <c r="K70" s="30"/>
      <c r="L70" s="30"/>
      <c r="M70" s="6">
        <v>240</v>
      </c>
      <c r="N70" s="29"/>
      <c r="O70" s="10"/>
    </row>
    <row r="71" spans="1:16" ht="20.25" customHeight="1">
      <c r="A71" s="6" t="s">
        <v>86</v>
      </c>
      <c r="B71" s="27" t="s">
        <v>87</v>
      </c>
      <c r="C71" s="6" t="s">
        <v>83</v>
      </c>
      <c r="D71" s="23"/>
      <c r="E71" s="23"/>
      <c r="F71" s="23"/>
      <c r="G71" s="30"/>
      <c r="H71" s="30"/>
      <c r="I71" s="30"/>
      <c r="J71" s="30"/>
      <c r="K71" s="30"/>
      <c r="L71" s="30"/>
      <c r="M71" s="6">
        <v>240</v>
      </c>
      <c r="N71" s="29"/>
      <c r="O71" s="10"/>
    </row>
    <row r="72" spans="1:16" ht="29.25" customHeight="1">
      <c r="A72" s="6" t="s">
        <v>88</v>
      </c>
      <c r="B72" s="27" t="s">
        <v>89</v>
      </c>
      <c r="C72" s="31" t="s">
        <v>83</v>
      </c>
      <c r="D72" s="23"/>
      <c r="E72" s="23"/>
      <c r="F72" s="23"/>
      <c r="G72" s="30"/>
      <c r="H72" s="30"/>
      <c r="I72" s="30"/>
      <c r="J72" s="30"/>
      <c r="K72" s="30"/>
      <c r="L72" s="30"/>
      <c r="M72" s="31">
        <v>240</v>
      </c>
      <c r="N72" s="32"/>
      <c r="O72" s="10"/>
    </row>
    <row r="73" spans="1:16">
      <c r="A73" s="33"/>
      <c r="B73" s="34"/>
      <c r="C73" s="35"/>
      <c r="D73" s="9"/>
      <c r="E73" s="9"/>
      <c r="F73" s="9"/>
      <c r="G73" s="9"/>
      <c r="H73" s="9"/>
      <c r="I73" s="9"/>
      <c r="J73" s="9"/>
      <c r="K73" s="9"/>
      <c r="L73" s="9"/>
      <c r="M73" s="13">
        <f>SUM(M46:M65)</f>
        <v>6988</v>
      </c>
      <c r="N73" s="14" t="s">
        <v>31</v>
      </c>
      <c r="O73" s="15">
        <f>SUM(O46:O72)</f>
        <v>0</v>
      </c>
      <c r="P73" s="47"/>
    </row>
    <row r="74" spans="1:16">
      <c r="A74" s="33"/>
      <c r="B74" s="34"/>
      <c r="C74" s="35"/>
      <c r="D74" s="9"/>
      <c r="E74" s="9"/>
      <c r="F74" s="9"/>
      <c r="G74" s="9"/>
      <c r="H74" s="9"/>
      <c r="I74" s="9"/>
      <c r="J74" s="9"/>
      <c r="K74" s="9"/>
      <c r="L74" s="9"/>
      <c r="M74" s="48" t="s">
        <v>32</v>
      </c>
      <c r="N74" s="48"/>
      <c r="O74" s="15">
        <f>O73*24%</f>
        <v>0</v>
      </c>
    </row>
    <row r="75" spans="1:16">
      <c r="A75" s="33"/>
      <c r="B75" s="34"/>
      <c r="C75" s="35"/>
      <c r="D75" s="9"/>
      <c r="E75" s="9"/>
      <c r="F75" s="9"/>
      <c r="G75" s="9"/>
      <c r="H75" s="9"/>
      <c r="I75" s="9"/>
      <c r="J75" s="9"/>
      <c r="K75" s="9"/>
      <c r="L75" s="9"/>
      <c r="M75" s="48" t="s">
        <v>90</v>
      </c>
      <c r="N75" s="48"/>
      <c r="O75" s="15">
        <f>SUM(O73:O74)</f>
        <v>0</v>
      </c>
    </row>
    <row r="76" spans="1:16">
      <c r="A76" s="52" t="s">
        <v>91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4"/>
    </row>
    <row r="77" spans="1:16" ht="42.75" customHeight="1">
      <c r="A77" s="1" t="s">
        <v>1</v>
      </c>
      <c r="B77" s="16" t="s">
        <v>2</v>
      </c>
      <c r="C77" s="2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3" t="s">
        <v>8</v>
      </c>
      <c r="I77" s="3" t="s">
        <v>9</v>
      </c>
      <c r="J77" s="3" t="s">
        <v>10</v>
      </c>
      <c r="K77" s="3" t="s">
        <v>11</v>
      </c>
      <c r="L77" s="3" t="s">
        <v>12</v>
      </c>
      <c r="M77" s="3" t="s">
        <v>13</v>
      </c>
      <c r="N77" s="4" t="s">
        <v>14</v>
      </c>
      <c r="O77" s="5" t="s">
        <v>15</v>
      </c>
    </row>
    <row r="78" spans="1:16">
      <c r="A78" s="6">
        <v>1</v>
      </c>
      <c r="B78" s="7" t="s">
        <v>92</v>
      </c>
      <c r="C78" s="8" t="s">
        <v>17</v>
      </c>
      <c r="D78" s="9"/>
      <c r="E78" s="9"/>
      <c r="F78" s="9"/>
      <c r="G78" s="9"/>
      <c r="H78" s="9">
        <f>135*2</f>
        <v>270</v>
      </c>
      <c r="I78" s="9">
        <f>312*2</f>
        <v>624</v>
      </c>
      <c r="J78" s="9">
        <v>8</v>
      </c>
      <c r="K78" s="9">
        <v>10</v>
      </c>
      <c r="L78" s="9">
        <v>14</v>
      </c>
      <c r="M78" s="9">
        <v>1112</v>
      </c>
      <c r="N78" s="10"/>
      <c r="O78" s="10"/>
    </row>
    <row r="79" spans="1:16">
      <c r="A79" s="6">
        <v>2</v>
      </c>
      <c r="B79" s="7" t="s">
        <v>93</v>
      </c>
      <c r="C79" s="8" t="s">
        <v>17</v>
      </c>
      <c r="D79" s="9"/>
      <c r="E79" s="9"/>
      <c r="F79" s="9"/>
      <c r="G79" s="9"/>
      <c r="H79" s="9"/>
      <c r="I79" s="9"/>
      <c r="J79" s="9"/>
      <c r="K79" s="9"/>
      <c r="L79" s="9"/>
      <c r="M79" s="9">
        <v>42</v>
      </c>
      <c r="N79" s="10"/>
      <c r="O79" s="10"/>
    </row>
    <row r="80" spans="1:16" ht="27.75" customHeight="1">
      <c r="A80" s="6">
        <v>3</v>
      </c>
      <c r="B80" s="17" t="s">
        <v>94</v>
      </c>
      <c r="C80" s="8" t="s">
        <v>17</v>
      </c>
      <c r="D80" s="9"/>
      <c r="E80" s="9"/>
      <c r="F80" s="9"/>
      <c r="G80" s="9"/>
      <c r="H80" s="9">
        <v>42</v>
      </c>
      <c r="I80" s="9"/>
      <c r="J80" s="9"/>
      <c r="K80" s="9"/>
      <c r="L80" s="9"/>
      <c r="M80" s="9">
        <v>24</v>
      </c>
      <c r="N80" s="10"/>
      <c r="O80" s="10"/>
    </row>
    <row r="81" spans="1:16" ht="30" customHeight="1">
      <c r="A81" s="6">
        <v>4</v>
      </c>
      <c r="B81" s="17" t="s">
        <v>95</v>
      </c>
      <c r="C81" s="8" t="s">
        <v>17</v>
      </c>
      <c r="D81" s="9"/>
      <c r="E81" s="9"/>
      <c r="F81" s="9"/>
      <c r="G81" s="9"/>
      <c r="H81" s="9">
        <v>24</v>
      </c>
      <c r="I81" s="9"/>
      <c r="J81" s="9"/>
      <c r="K81" s="9"/>
      <c r="L81" s="9"/>
      <c r="M81" s="9">
        <v>8</v>
      </c>
      <c r="N81" s="10"/>
      <c r="O81" s="10"/>
    </row>
    <row r="82" spans="1:16">
      <c r="A82" s="6">
        <v>5</v>
      </c>
      <c r="B82" s="7" t="s">
        <v>96</v>
      </c>
      <c r="C82" s="8" t="s">
        <v>17</v>
      </c>
      <c r="D82" s="9">
        <v>8</v>
      </c>
      <c r="E82" s="9"/>
      <c r="F82" s="9"/>
      <c r="G82" s="9"/>
      <c r="H82" s="9"/>
      <c r="I82" s="9"/>
      <c r="J82" s="9"/>
      <c r="K82" s="9"/>
      <c r="L82" s="9"/>
      <c r="M82" s="9">
        <v>24</v>
      </c>
      <c r="N82" s="10"/>
      <c r="O82" s="10"/>
    </row>
    <row r="83" spans="1:16">
      <c r="A83" s="6">
        <v>6</v>
      </c>
      <c r="B83" s="7" t="s">
        <v>97</v>
      </c>
      <c r="C83" s="8" t="s">
        <v>17</v>
      </c>
      <c r="D83" s="9">
        <v>24</v>
      </c>
      <c r="E83" s="9">
        <f>29*2</f>
        <v>58</v>
      </c>
      <c r="F83" s="9">
        <v>300</v>
      </c>
      <c r="G83" s="9">
        <v>24</v>
      </c>
      <c r="H83" s="9"/>
      <c r="I83" s="9"/>
      <c r="J83" s="9"/>
      <c r="K83" s="9"/>
      <c r="L83" s="9"/>
      <c r="M83" s="9">
        <v>382</v>
      </c>
      <c r="N83" s="10"/>
      <c r="O83" s="10"/>
    </row>
    <row r="84" spans="1:16">
      <c r="A84" s="6">
        <v>7</v>
      </c>
      <c r="B84" s="7" t="s">
        <v>98</v>
      </c>
      <c r="C84" s="8" t="s">
        <v>17</v>
      </c>
      <c r="D84" s="23"/>
      <c r="E84" s="23"/>
      <c r="F84" s="23"/>
      <c r="G84" s="23"/>
      <c r="H84" s="23"/>
      <c r="I84" s="23"/>
      <c r="J84" s="23"/>
      <c r="K84" s="23"/>
      <c r="L84" s="23"/>
      <c r="M84" s="24">
        <v>10</v>
      </c>
      <c r="N84" s="29"/>
      <c r="O84" s="36"/>
    </row>
    <row r="85" spans="1:16">
      <c r="A85" s="6">
        <v>8</v>
      </c>
      <c r="B85" s="7" t="s">
        <v>99</v>
      </c>
      <c r="C85" s="8" t="s">
        <v>17</v>
      </c>
      <c r="D85" s="9"/>
      <c r="E85" s="9"/>
      <c r="F85" s="9"/>
      <c r="G85" s="9"/>
      <c r="H85" s="9"/>
      <c r="I85" s="9"/>
      <c r="J85" s="9"/>
      <c r="K85" s="9"/>
      <c r="L85" s="9"/>
      <c r="M85" s="9">
        <v>716</v>
      </c>
      <c r="N85" s="10"/>
      <c r="O85" s="10"/>
    </row>
    <row r="86" spans="1:16">
      <c r="A86" s="6"/>
      <c r="B86" s="7"/>
      <c r="C86" s="12"/>
      <c r="D86" s="9"/>
      <c r="E86" s="9"/>
      <c r="F86" s="9"/>
      <c r="G86" s="9"/>
      <c r="H86" s="9"/>
      <c r="I86" s="9"/>
      <c r="J86" s="9"/>
      <c r="K86" s="9"/>
      <c r="L86" s="9"/>
      <c r="M86" s="13">
        <f>SUM(M78:M85)</f>
        <v>2318</v>
      </c>
      <c r="N86" s="14" t="s">
        <v>31</v>
      </c>
      <c r="O86" s="15">
        <f>SUM(O78:O85)</f>
        <v>0</v>
      </c>
      <c r="P86" s="47"/>
    </row>
    <row r="87" spans="1:16">
      <c r="A87" s="6"/>
      <c r="B87" s="7"/>
      <c r="C87" s="12"/>
      <c r="D87" s="9"/>
      <c r="E87" s="9"/>
      <c r="F87" s="9"/>
      <c r="G87" s="9"/>
      <c r="H87" s="9"/>
      <c r="I87" s="9"/>
      <c r="J87" s="9"/>
      <c r="K87" s="9"/>
      <c r="L87" s="9"/>
      <c r="M87" s="48" t="s">
        <v>32</v>
      </c>
      <c r="N87" s="48"/>
      <c r="O87" s="15">
        <f>O86*24%</f>
        <v>0</v>
      </c>
    </row>
    <row r="88" spans="1:16">
      <c r="A88" s="6"/>
      <c r="B88" s="7"/>
      <c r="C88" s="12"/>
      <c r="D88" s="9"/>
      <c r="E88" s="9"/>
      <c r="F88" s="9"/>
      <c r="G88" s="9"/>
      <c r="H88" s="9"/>
      <c r="I88" s="9"/>
      <c r="J88" s="9"/>
      <c r="K88" s="9"/>
      <c r="L88" s="9"/>
      <c r="M88" s="48" t="s">
        <v>100</v>
      </c>
      <c r="N88" s="48"/>
      <c r="O88" s="15">
        <f>SUM(O86:O87)</f>
        <v>0</v>
      </c>
    </row>
    <row r="89" spans="1:16">
      <c r="A89" s="52" t="s">
        <v>101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4"/>
    </row>
    <row r="90" spans="1:16" ht="42" customHeight="1">
      <c r="A90" s="1" t="s">
        <v>1</v>
      </c>
      <c r="B90" s="16" t="s">
        <v>2</v>
      </c>
      <c r="C90" s="2" t="s">
        <v>3</v>
      </c>
      <c r="D90" s="3" t="s">
        <v>4</v>
      </c>
      <c r="E90" s="3" t="s">
        <v>5</v>
      </c>
      <c r="F90" s="3" t="s">
        <v>6</v>
      </c>
      <c r="G90" s="3" t="s">
        <v>7</v>
      </c>
      <c r="H90" s="3" t="s">
        <v>8</v>
      </c>
      <c r="I90" s="3" t="s">
        <v>9</v>
      </c>
      <c r="J90" s="3" t="s">
        <v>10</v>
      </c>
      <c r="K90" s="3" t="s">
        <v>11</v>
      </c>
      <c r="L90" s="3" t="s">
        <v>12</v>
      </c>
      <c r="M90" s="3" t="s">
        <v>13</v>
      </c>
      <c r="N90" s="4" t="s">
        <v>14</v>
      </c>
      <c r="O90" s="5" t="s">
        <v>15</v>
      </c>
    </row>
    <row r="91" spans="1:16">
      <c r="A91" s="6">
        <v>1</v>
      </c>
      <c r="B91" s="7" t="s">
        <v>102</v>
      </c>
      <c r="C91" s="12"/>
      <c r="D91" s="9"/>
      <c r="E91" s="9"/>
      <c r="F91" s="9"/>
      <c r="G91" s="9"/>
      <c r="H91" s="9"/>
      <c r="I91" s="9"/>
      <c r="J91" s="9"/>
      <c r="K91" s="9"/>
      <c r="L91" s="9"/>
      <c r="M91" s="19"/>
      <c r="N91" s="10"/>
      <c r="O91" s="37"/>
    </row>
    <row r="92" spans="1:16" ht="21" customHeight="1">
      <c r="A92" s="6"/>
      <c r="B92" s="38" t="s">
        <v>103</v>
      </c>
      <c r="C92" s="8" t="s">
        <v>104</v>
      </c>
      <c r="D92" s="9"/>
      <c r="E92" s="9"/>
      <c r="F92" s="9"/>
      <c r="G92" s="9"/>
      <c r="H92" s="39">
        <v>16</v>
      </c>
      <c r="I92" s="39"/>
      <c r="J92" s="39"/>
      <c r="K92" s="39"/>
      <c r="L92" s="39"/>
      <c r="M92" s="19">
        <f t="shared" ref="M92:M100" si="0">SUM(D92:L92)</f>
        <v>16</v>
      </c>
      <c r="N92" s="10"/>
      <c r="O92" s="37"/>
    </row>
    <row r="93" spans="1:16" ht="27.75" customHeight="1">
      <c r="A93" s="6"/>
      <c r="B93" s="38" t="s">
        <v>105</v>
      </c>
      <c r="C93" s="8" t="s">
        <v>106</v>
      </c>
      <c r="D93" s="9"/>
      <c r="E93" s="9"/>
      <c r="F93" s="9"/>
      <c r="G93" s="9"/>
      <c r="H93" s="39">
        <v>16</v>
      </c>
      <c r="I93" s="39"/>
      <c r="J93" s="39"/>
      <c r="K93" s="39"/>
      <c r="L93" s="39"/>
      <c r="M93" s="19">
        <f t="shared" si="0"/>
        <v>16</v>
      </c>
      <c r="N93" s="10"/>
      <c r="O93" s="37"/>
    </row>
    <row r="94" spans="1:16" ht="27" customHeight="1">
      <c r="A94" s="6"/>
      <c r="B94" s="38" t="s">
        <v>107</v>
      </c>
      <c r="C94" s="8" t="s">
        <v>106</v>
      </c>
      <c r="D94" s="9"/>
      <c r="E94" s="9"/>
      <c r="F94" s="9"/>
      <c r="G94" s="9"/>
      <c r="H94" s="39">
        <v>16</v>
      </c>
      <c r="I94" s="39"/>
      <c r="J94" s="39"/>
      <c r="K94" s="39"/>
      <c r="L94" s="39"/>
      <c r="M94" s="19">
        <f t="shared" si="0"/>
        <v>16</v>
      </c>
      <c r="N94" s="10"/>
      <c r="O94" s="37"/>
    </row>
    <row r="95" spans="1:16" ht="21" customHeight="1">
      <c r="A95" s="6"/>
      <c r="B95" s="38" t="s">
        <v>108</v>
      </c>
      <c r="C95" s="8" t="s">
        <v>36</v>
      </c>
      <c r="D95" s="9"/>
      <c r="E95" s="9"/>
      <c r="F95" s="9"/>
      <c r="G95" s="9"/>
      <c r="H95" s="39">
        <v>16</v>
      </c>
      <c r="I95" s="39"/>
      <c r="J95" s="39"/>
      <c r="K95" s="39"/>
      <c r="L95" s="39"/>
      <c r="M95" s="19">
        <f t="shared" si="0"/>
        <v>16</v>
      </c>
      <c r="N95" s="10"/>
      <c r="O95" s="37"/>
    </row>
    <row r="96" spans="1:16" ht="19.5" customHeight="1">
      <c r="A96" s="6"/>
      <c r="B96" s="38" t="s">
        <v>109</v>
      </c>
      <c r="C96" s="8" t="s">
        <v>36</v>
      </c>
      <c r="D96" s="9"/>
      <c r="E96" s="9"/>
      <c r="F96" s="9"/>
      <c r="G96" s="9"/>
      <c r="H96" s="39">
        <v>16</v>
      </c>
      <c r="I96" s="39"/>
      <c r="J96" s="39"/>
      <c r="K96" s="39"/>
      <c r="L96" s="39"/>
      <c r="M96" s="19">
        <f t="shared" si="0"/>
        <v>16</v>
      </c>
      <c r="N96" s="10"/>
      <c r="O96" s="37"/>
    </row>
    <row r="97" spans="1:16" ht="22.5" customHeight="1">
      <c r="A97" s="6"/>
      <c r="B97" s="38" t="s">
        <v>110</v>
      </c>
      <c r="C97" s="8" t="s">
        <v>36</v>
      </c>
      <c r="D97" s="9"/>
      <c r="E97" s="9"/>
      <c r="F97" s="9"/>
      <c r="G97" s="9"/>
      <c r="H97" s="39">
        <v>16</v>
      </c>
      <c r="I97" s="39"/>
      <c r="J97" s="39"/>
      <c r="K97" s="39"/>
      <c r="L97" s="39"/>
      <c r="M97" s="19">
        <f t="shared" si="0"/>
        <v>16</v>
      </c>
      <c r="N97" s="10"/>
      <c r="O97" s="37"/>
    </row>
    <row r="98" spans="1:16" ht="18.75" customHeight="1">
      <c r="A98" s="6"/>
      <c r="B98" s="38" t="s">
        <v>111</v>
      </c>
      <c r="C98" s="8" t="s">
        <v>36</v>
      </c>
      <c r="D98" s="9"/>
      <c r="E98" s="9"/>
      <c r="F98" s="9"/>
      <c r="G98" s="9"/>
      <c r="H98" s="39">
        <v>16</v>
      </c>
      <c r="I98" s="39"/>
      <c r="J98" s="39"/>
      <c r="K98" s="39"/>
      <c r="L98" s="39"/>
      <c r="M98" s="19">
        <f t="shared" si="0"/>
        <v>16</v>
      </c>
      <c r="N98" s="10"/>
      <c r="O98" s="37"/>
    </row>
    <row r="99" spans="1:16">
      <c r="A99" s="6">
        <v>2</v>
      </c>
      <c r="B99" s="22" t="s">
        <v>112</v>
      </c>
      <c r="C99" s="8" t="s">
        <v>17</v>
      </c>
      <c r="D99" s="9"/>
      <c r="E99" s="9"/>
      <c r="F99" s="9"/>
      <c r="G99" s="9"/>
      <c r="H99" s="39">
        <f>96*2</f>
        <v>192</v>
      </c>
      <c r="I99" s="39"/>
      <c r="J99" s="39"/>
      <c r="K99" s="39"/>
      <c r="L99" s="39"/>
      <c r="M99" s="19">
        <f t="shared" si="0"/>
        <v>192</v>
      </c>
      <c r="N99" s="10"/>
      <c r="O99" s="37"/>
    </row>
    <row r="100" spans="1:16">
      <c r="A100" s="6">
        <v>3</v>
      </c>
      <c r="B100" s="7" t="s">
        <v>113</v>
      </c>
      <c r="C100" s="8" t="s">
        <v>36</v>
      </c>
      <c r="D100" s="9"/>
      <c r="E100" s="9"/>
      <c r="F100" s="9"/>
      <c r="G100" s="9"/>
      <c r="H100" s="9">
        <v>600</v>
      </c>
      <c r="I100" s="9">
        <v>180</v>
      </c>
      <c r="J100" s="9">
        <v>10</v>
      </c>
      <c r="K100" s="9"/>
      <c r="L100" s="9"/>
      <c r="M100" s="19">
        <f t="shared" si="0"/>
        <v>790</v>
      </c>
      <c r="N100" s="10"/>
      <c r="O100" s="37"/>
    </row>
    <row r="101" spans="1:16">
      <c r="A101" s="6">
        <v>4</v>
      </c>
      <c r="B101" s="7" t="s">
        <v>114</v>
      </c>
      <c r="C101" s="8" t="s">
        <v>36</v>
      </c>
      <c r="D101" s="9"/>
      <c r="E101" s="9"/>
      <c r="F101" s="9"/>
      <c r="G101" s="9"/>
      <c r="H101" s="9">
        <v>100</v>
      </c>
      <c r="I101" s="9"/>
      <c r="J101" s="9"/>
      <c r="K101" s="9"/>
      <c r="L101" s="9"/>
      <c r="M101" s="19">
        <v>100</v>
      </c>
      <c r="N101" s="10"/>
      <c r="O101" s="37"/>
    </row>
    <row r="102" spans="1:16">
      <c r="A102" s="6">
        <v>5</v>
      </c>
      <c r="B102" s="7" t="s">
        <v>115</v>
      </c>
      <c r="C102" s="8" t="s">
        <v>36</v>
      </c>
      <c r="D102" s="9"/>
      <c r="E102" s="9"/>
      <c r="F102" s="9"/>
      <c r="G102" s="9"/>
      <c r="H102" s="9">
        <v>100</v>
      </c>
      <c r="I102" s="9">
        <v>300</v>
      </c>
      <c r="J102" s="9">
        <v>20</v>
      </c>
      <c r="K102" s="9">
        <v>10</v>
      </c>
      <c r="L102" s="9"/>
      <c r="M102" s="19">
        <f>SUM(D102:L102)</f>
        <v>430</v>
      </c>
      <c r="N102" s="10"/>
      <c r="O102" s="37"/>
    </row>
    <row r="103" spans="1:16">
      <c r="A103" s="6">
        <v>6</v>
      </c>
      <c r="B103" s="7" t="s">
        <v>116</v>
      </c>
      <c r="C103" s="8" t="s">
        <v>36</v>
      </c>
      <c r="D103" s="9"/>
      <c r="E103" s="9"/>
      <c r="F103" s="9"/>
      <c r="G103" s="9"/>
      <c r="H103" s="9">
        <v>2</v>
      </c>
      <c r="I103" s="9"/>
      <c r="J103" s="9"/>
      <c r="K103" s="9"/>
      <c r="L103" s="9"/>
      <c r="M103" s="19">
        <f>SUM(D103:L103)</f>
        <v>2</v>
      </c>
      <c r="N103" s="10"/>
      <c r="O103" s="37"/>
    </row>
    <row r="104" spans="1:16">
      <c r="A104" s="6">
        <v>7</v>
      </c>
      <c r="B104" s="22" t="s">
        <v>117</v>
      </c>
      <c r="C104" s="8" t="s">
        <v>36</v>
      </c>
      <c r="D104" s="9"/>
      <c r="E104" s="9"/>
      <c r="F104" s="9"/>
      <c r="G104" s="9"/>
      <c r="H104" s="9">
        <v>100</v>
      </c>
      <c r="I104" s="9"/>
      <c r="J104" s="9"/>
      <c r="K104" s="9"/>
      <c r="L104" s="9"/>
      <c r="M104" s="19">
        <f>SUM(D104:L104)</f>
        <v>100</v>
      </c>
      <c r="N104" s="10"/>
      <c r="O104" s="37"/>
    </row>
    <row r="105" spans="1:16">
      <c r="A105" s="33"/>
      <c r="B105" s="34"/>
      <c r="C105" s="35"/>
      <c r="D105" s="9"/>
      <c r="E105" s="9"/>
      <c r="F105" s="9"/>
      <c r="G105" s="9"/>
      <c r="H105" s="9"/>
      <c r="I105" s="9"/>
      <c r="J105" s="9"/>
      <c r="K105" s="9"/>
      <c r="L105" s="9"/>
      <c r="M105" s="40">
        <f>SUM(M39:M104)</f>
        <v>34075</v>
      </c>
      <c r="N105" s="14" t="s">
        <v>15</v>
      </c>
      <c r="O105" s="15">
        <f>SUM(O92:O104)</f>
        <v>0</v>
      </c>
      <c r="P105" s="47"/>
    </row>
    <row r="106" spans="1:16">
      <c r="A106" s="41"/>
      <c r="B106" s="34"/>
      <c r="C106" s="35"/>
      <c r="D106" s="9"/>
      <c r="E106" s="9"/>
      <c r="F106" s="9"/>
      <c r="G106" s="9"/>
      <c r="H106" s="9"/>
      <c r="I106" s="9"/>
      <c r="J106" s="9"/>
      <c r="K106" s="9"/>
      <c r="L106" s="9"/>
      <c r="M106" s="48" t="s">
        <v>32</v>
      </c>
      <c r="N106" s="48"/>
      <c r="O106" s="15">
        <f>O105*24%</f>
        <v>0</v>
      </c>
    </row>
    <row r="107" spans="1:16">
      <c r="A107" s="41"/>
      <c r="B107" s="34"/>
      <c r="C107" s="35"/>
      <c r="D107" s="9"/>
      <c r="E107" s="9"/>
      <c r="F107" s="9"/>
      <c r="G107" s="9"/>
      <c r="H107" s="9"/>
      <c r="I107" s="9"/>
      <c r="J107" s="9"/>
      <c r="K107" s="9"/>
      <c r="L107" s="9"/>
      <c r="M107" s="48" t="s">
        <v>118</v>
      </c>
      <c r="N107" s="48"/>
      <c r="O107" s="15">
        <f>SUM(O105:O106)</f>
        <v>0</v>
      </c>
    </row>
    <row r="108" spans="1:16">
      <c r="A108" s="42"/>
      <c r="B108" s="43"/>
      <c r="C108" s="44"/>
      <c r="D108" s="45"/>
      <c r="E108" s="45"/>
      <c r="F108" s="45"/>
      <c r="G108" s="45"/>
      <c r="H108" s="45"/>
      <c r="I108" s="45"/>
      <c r="J108" s="45"/>
      <c r="K108" s="45"/>
      <c r="L108" s="45"/>
      <c r="M108" s="55" t="s">
        <v>119</v>
      </c>
      <c r="N108" s="55"/>
      <c r="O108" s="46"/>
      <c r="P108" s="47"/>
    </row>
    <row r="109" spans="1:16">
      <c r="A109" s="42"/>
      <c r="B109" s="43"/>
      <c r="C109" s="44"/>
      <c r="D109" s="45"/>
      <c r="E109" s="45"/>
      <c r="F109" s="45"/>
      <c r="G109" s="45"/>
      <c r="H109" s="45"/>
      <c r="I109" s="45"/>
      <c r="J109" s="45"/>
      <c r="K109" s="45"/>
      <c r="L109" s="45"/>
      <c r="M109" s="55" t="s">
        <v>32</v>
      </c>
      <c r="N109" s="55"/>
      <c r="O109" s="46"/>
    </row>
    <row r="110" spans="1:16">
      <c r="A110" s="66"/>
      <c r="B110" s="67"/>
      <c r="C110" s="68"/>
      <c r="D110" s="69"/>
      <c r="E110" s="69"/>
      <c r="F110" s="69"/>
      <c r="G110" s="69"/>
      <c r="H110" s="69"/>
      <c r="I110" s="69"/>
      <c r="J110" s="69"/>
      <c r="K110" s="69"/>
      <c r="L110" s="69"/>
      <c r="M110" s="70" t="s">
        <v>120</v>
      </c>
      <c r="N110" s="70"/>
      <c r="O110" s="71"/>
    </row>
    <row r="111" spans="1:16">
      <c r="A111" s="56"/>
      <c r="B111" s="57" t="s">
        <v>121</v>
      </c>
      <c r="C111" s="57"/>
      <c r="D111" s="57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/>
    </row>
    <row r="112" spans="1:16">
      <c r="A112" s="60"/>
      <c r="B112" s="72" t="s">
        <v>122</v>
      </c>
      <c r="C112" s="72"/>
      <c r="D112" s="72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61"/>
    </row>
    <row r="113" spans="1:15">
      <c r="A113" s="60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4"/>
    </row>
    <row r="114" spans="1:15">
      <c r="A114" s="60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61"/>
    </row>
    <row r="115" spans="1:15">
      <c r="A115" s="60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61"/>
    </row>
    <row r="116" spans="1:15">
      <c r="A116" s="62"/>
      <c r="B116" s="63" t="s">
        <v>123</v>
      </c>
      <c r="C116" s="63"/>
      <c r="D116" s="63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5"/>
    </row>
  </sheetData>
  <mergeCells count="22">
    <mergeCell ref="B111:D111"/>
    <mergeCell ref="B112:D112"/>
    <mergeCell ref="B116:D116"/>
    <mergeCell ref="M108:N108"/>
    <mergeCell ref="M109:N109"/>
    <mergeCell ref="M110:N110"/>
    <mergeCell ref="M88:N88"/>
    <mergeCell ref="A89:O89"/>
    <mergeCell ref="M106:N106"/>
    <mergeCell ref="M107:N107"/>
    <mergeCell ref="M87:N87"/>
    <mergeCell ref="A1:O1"/>
    <mergeCell ref="A2:O2"/>
    <mergeCell ref="M18:N18"/>
    <mergeCell ref="M19:N19"/>
    <mergeCell ref="A20:O20"/>
    <mergeCell ref="M42:N42"/>
    <mergeCell ref="M43:N43"/>
    <mergeCell ref="A44:O44"/>
    <mergeCell ref="M74:N74"/>
    <mergeCell ref="M75:N75"/>
    <mergeCell ref="A76:O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ΕΝΤΥΠΟ_ΟΙΚΟΝ_ΠΡΟΣΦΟΡΑΣ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Γεωργία Ψύχα</dc:creator>
  <cp:lastModifiedBy>Γεωργία Ψύχα</cp:lastModifiedBy>
  <dcterms:created xsi:type="dcterms:W3CDTF">2025-09-24T05:08:15Z</dcterms:created>
  <dcterms:modified xsi:type="dcterms:W3CDTF">2025-09-30T05:47:21Z</dcterms:modified>
</cp:coreProperties>
</file>